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Invoice!$A$4:$L$52</definedName>
    <definedName name="_xlnm._FilterDatabase" localSheetId="1" hidden="1">Sheet1!$A$2:$L$2</definedName>
    <definedName name="_xlnm.Print_Titles" localSheetId="0">Invoice!$3:$4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H50" i="1"/>
  <c r="G50"/>
  <c r="J48"/>
  <c r="L48" s="1"/>
  <c r="J47"/>
  <c r="L47" s="1"/>
  <c r="J46"/>
  <c r="L46" s="1"/>
  <c r="J45"/>
  <c r="L45" s="1"/>
  <c r="J44"/>
  <c r="L44" s="1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1" s="1"/>
  <c r="J10"/>
  <c r="L10" s="1"/>
  <c r="J9"/>
  <c r="L9" s="1"/>
  <c r="J8"/>
  <c r="L8" s="1"/>
  <c r="J7"/>
  <c r="L7" s="1"/>
  <c r="J6"/>
  <c r="L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J5"/>
  <c r="L5" s="1"/>
  <c r="L49" l="1"/>
  <c r="K57" i="2"/>
  <c r="J57"/>
  <c r="H57"/>
  <c r="G57"/>
  <c r="G56"/>
  <c r="H56"/>
  <c r="J56"/>
  <c r="K56"/>
  <c r="G52"/>
  <c r="H52"/>
  <c r="J52"/>
  <c r="K52"/>
  <c r="G49"/>
  <c r="H49"/>
  <c r="J49"/>
  <c r="K49"/>
  <c r="G47"/>
  <c r="H47"/>
  <c r="J47"/>
  <c r="K47"/>
  <c r="G45"/>
  <c r="H45"/>
  <c r="J45"/>
  <c r="K45"/>
  <c r="G43"/>
  <c r="H43"/>
  <c r="J43"/>
  <c r="K43"/>
  <c r="L43"/>
  <c r="G40"/>
  <c r="H40"/>
  <c r="J40"/>
  <c r="K40"/>
  <c r="G32"/>
  <c r="H32"/>
  <c r="J32"/>
  <c r="K32"/>
  <c r="L32"/>
  <c r="G30"/>
  <c r="H30"/>
  <c r="J30"/>
  <c r="K30"/>
  <c r="G26"/>
  <c r="H26"/>
  <c r="J26"/>
  <c r="K26"/>
  <c r="G21"/>
  <c r="H21"/>
  <c r="J21"/>
  <c r="K21"/>
  <c r="G19"/>
  <c r="H19"/>
  <c r="J19"/>
  <c r="K19"/>
  <c r="K16"/>
  <c r="K12"/>
  <c r="K5"/>
  <c r="J16"/>
  <c r="H16"/>
  <c r="G16"/>
  <c r="J12"/>
  <c r="G12"/>
  <c r="H12"/>
  <c r="G5"/>
  <c r="H5"/>
  <c r="J5"/>
  <c r="L5"/>
  <c r="L55"/>
  <c r="J55"/>
  <c r="J54"/>
  <c r="I54"/>
  <c r="L54" s="1"/>
  <c r="J53"/>
  <c r="I53"/>
  <c r="L53" s="1"/>
  <c r="L56" s="1"/>
  <c r="L51"/>
  <c r="J51"/>
  <c r="J50"/>
  <c r="I50"/>
  <c r="L50" s="1"/>
  <c r="L52" s="1"/>
  <c r="J48"/>
  <c r="I48"/>
  <c r="L48" s="1"/>
  <c r="L49" s="1"/>
  <c r="J46"/>
  <c r="I46"/>
  <c r="L46" s="1"/>
  <c r="L47" s="1"/>
  <c r="J44"/>
  <c r="I44"/>
  <c r="L44" s="1"/>
  <c r="L45" s="1"/>
  <c r="J42"/>
  <c r="L42" s="1"/>
  <c r="J41"/>
  <c r="L41" s="1"/>
  <c r="J39"/>
  <c r="L39" s="1"/>
  <c r="J38"/>
  <c r="L38" s="1"/>
  <c r="J37"/>
  <c r="I37"/>
  <c r="L37" s="1"/>
  <c r="J36"/>
  <c r="I36"/>
  <c r="L36" s="1"/>
  <c r="J35"/>
  <c r="L35" s="1"/>
  <c r="J34"/>
  <c r="I34"/>
  <c r="L34" s="1"/>
  <c r="J33"/>
  <c r="I33"/>
  <c r="L33" s="1"/>
  <c r="J31"/>
  <c r="L31" s="1"/>
  <c r="J29"/>
  <c r="I29"/>
  <c r="L29" s="1"/>
  <c r="J28"/>
  <c r="I28"/>
  <c r="L28" s="1"/>
  <c r="J27"/>
  <c r="I27"/>
  <c r="L27" s="1"/>
  <c r="J25"/>
  <c r="I25"/>
  <c r="L25" s="1"/>
  <c r="J24"/>
  <c r="I24"/>
  <c r="L24" s="1"/>
  <c r="J23"/>
  <c r="I23"/>
  <c r="L23" s="1"/>
  <c r="J22"/>
  <c r="I22"/>
  <c r="L22" s="1"/>
  <c r="J20"/>
  <c r="I20"/>
  <c r="L20" s="1"/>
  <c r="L21" s="1"/>
  <c r="J18"/>
  <c r="I18"/>
  <c r="L18" s="1"/>
  <c r="L19" s="1"/>
  <c r="J17"/>
  <c r="L17" s="1"/>
  <c r="J15"/>
  <c r="I15"/>
  <c r="L15" s="1"/>
  <c r="L16" s="1"/>
  <c r="J14"/>
  <c r="L14" s="1"/>
  <c r="J13"/>
  <c r="L13" s="1"/>
  <c r="J11"/>
  <c r="L11" s="1"/>
  <c r="J10"/>
  <c r="L10" s="1"/>
  <c r="J9"/>
  <c r="L9" s="1"/>
  <c r="J8"/>
  <c r="I8"/>
  <c r="L8" s="1"/>
  <c r="J7"/>
  <c r="I7"/>
  <c r="L7" s="1"/>
  <c r="J6"/>
  <c r="L6" s="1"/>
  <c r="J4"/>
  <c r="L4" s="1"/>
  <c r="J3"/>
  <c r="L3" s="1"/>
  <c r="L26" l="1"/>
  <c r="L30"/>
  <c r="L12"/>
  <c r="L40"/>
  <c r="L57" l="1"/>
</calcChain>
</file>

<file path=xl/sharedStrings.xml><?xml version="1.0" encoding="utf-8"?>
<sst xmlns="http://schemas.openxmlformats.org/spreadsheetml/2006/main" count="493" uniqueCount="288">
  <si>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</si>
  <si>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</si>
  <si>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</si>
  <si>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</si>
  <si>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</si>
  <si>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</si>
  <si>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</si>
  <si>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</si>
  <si>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</si>
  <si>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</si>
  <si>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</si>
  <si>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</si>
  <si>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</si>
  <si>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</si>
  <si>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</si>
  <si>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</si>
  <si>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</si>
  <si>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</si>
  <si>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</si>
  <si>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</si>
  <si>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</si>
  <si>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</si>
  <si>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</si>
  <si>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</si>
  <si>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</si>
  <si>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</si>
  <si>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</si>
  <si>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</si>
  <si>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</si>
  <si>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</si>
  <si>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</si>
  <si>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</si>
  <si>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</si>
  <si>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</si>
  <si>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</si>
  <si>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</si>
  <si>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</si>
  <si>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</si>
  <si>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</si>
  <si>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</si>
  <si>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</si>
  <si>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</si>
  <si>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</si>
  <si>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</si>
  <si>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</si>
  <si>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</si>
  <si>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</si>
  <si>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</si>
  <si>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</si>
  <si>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</si>
  <si>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</si>
  <si>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</si>
  <si>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</si>
  <si>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</si>
  <si>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</si>
  <si>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</si>
  <si>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</si>
  <si>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</si>
  <si>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</si>
  <si>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</si>
  <si>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</si>
  <si>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</si>
  <si>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</si>
  <si>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</si>
  <si>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</si>
  <si>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</si>
  <si>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</si>
  <si>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</si>
  <si>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</si>
  <si>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</si>
  <si>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</si>
  <si>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</si>
  <si>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</si>
  <si>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</si>
  <si>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</si>
  <si>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</si>
  <si>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</si>
  <si>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</si>
  <si>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</si>
  <si>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</si>
  <si>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</si>
  <si>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</si>
  <si>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</si>
  <si>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</si>
  <si>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</si>
  <si>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</si>
  <si>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</si>
  <si>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</si>
  <si>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</si>
  <si>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</si>
  <si>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</si>
  <si>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</si>
  <si>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</si>
  <si>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</si>
  <si>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</si>
  <si>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</si>
  <si>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</si>
  <si>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</si>
  <si>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</si>
  <si>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</si>
  <si>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</si>
  <si>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</si>
  <si>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</si>
  <si>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</si>
  <si>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</si>
  <si>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</si>
  <si>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</si>
  <si>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</si>
  <si>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</si>
  <si>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</si>
  <si>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</si>
  <si>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</si>
  <si>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</si>
  <si>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</si>
  <si>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</si>
  <si>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</si>
  <si>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</si>
  <si>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</si>
  <si>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</si>
  <si>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</si>
  <si>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</si>
  <si>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</si>
  <si>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</si>
  <si>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</si>
  <si>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</si>
  <si>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</si>
  <si>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</si>
  <si>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JALESWAR</t>
  </si>
  <si>
    <t>BARIPADA</t>
  </si>
  <si>
    <t>GOGUA</t>
  </si>
  <si>
    <t>RAMBAG</t>
  </si>
  <si>
    <t>PARTY NAME</t>
  </si>
  <si>
    <t>ASTARANG</t>
  </si>
  <si>
    <t>JYOTI MACHINARY</t>
  </si>
  <si>
    <t>DERABISHI</t>
  </si>
  <si>
    <t>LOHITBABA PAINTS AND HARDWARE</t>
  </si>
  <si>
    <t>PRATHI HARDWARE STORES</t>
  </si>
  <si>
    <t>NIRMAL RAJ PAINTS</t>
  </si>
  <si>
    <t>SUBARNA ENTERPRISES</t>
  </si>
  <si>
    <t>JAI BALAJI PAINTS PLYWOOD</t>
  </si>
  <si>
    <t>LOCHAPADA</t>
  </si>
  <si>
    <t>MAA SANTOSI HARDWARE AND PAINTS</t>
  </si>
  <si>
    <t>SRI LAXMI FURNITURE</t>
  </si>
  <si>
    <t>SATYANARAYAN TRADERS</t>
  </si>
  <si>
    <t>01/3/2025</t>
  </si>
  <si>
    <t>PL/JA/26972</t>
  </si>
  <si>
    <t>293</t>
  </si>
  <si>
    <t>PL/JA/26983</t>
  </si>
  <si>
    <t>294</t>
  </si>
  <si>
    <t>02/3/2025</t>
  </si>
  <si>
    <t>PL/JA/26929</t>
  </si>
  <si>
    <t>296</t>
  </si>
  <si>
    <t>03/3/2025</t>
  </si>
  <si>
    <t>PL/JA/27077</t>
  </si>
  <si>
    <t>300</t>
  </si>
  <si>
    <t>PL/JA/27111</t>
  </si>
  <si>
    <t>295</t>
  </si>
  <si>
    <t>JAGATSINGHPUR</t>
  </si>
  <si>
    <t>RAINBOW TRADERS</t>
  </si>
  <si>
    <t>PL/JA/27210</t>
  </si>
  <si>
    <t>298</t>
  </si>
  <si>
    <t>SUNABEDA</t>
  </si>
  <si>
    <t>MAA BANKESWARI ENTERPRISES</t>
  </si>
  <si>
    <t>04/3/2025</t>
  </si>
  <si>
    <t>PL/JA/27208</t>
  </si>
  <si>
    <t>299</t>
  </si>
  <si>
    <t>KUNDRA</t>
  </si>
  <si>
    <t>KRISHNA TRADERS</t>
  </si>
  <si>
    <t>PL/JA/27209</t>
  </si>
  <si>
    <t>301</t>
  </si>
  <si>
    <t>BOIPARIGUDA</t>
  </si>
  <si>
    <t>VENKATA SRINVIAS HARDWARE</t>
  </si>
  <si>
    <t>05/3/2025</t>
  </si>
  <si>
    <t>PL/JA/27283</t>
  </si>
  <si>
    <t>304</t>
  </si>
  <si>
    <t>SHREE KRISHNA COLOURS</t>
  </si>
  <si>
    <t>PL/JA/27299</t>
  </si>
  <si>
    <t>306</t>
  </si>
  <si>
    <t>VIJAYA PAINTS</t>
  </si>
  <si>
    <t>06/3/2025</t>
  </si>
  <si>
    <t>PL/JA/27278</t>
  </si>
  <si>
    <t>305</t>
  </si>
  <si>
    <t>PL/JA/27280</t>
  </si>
  <si>
    <t>297</t>
  </si>
  <si>
    <t>KHELAR</t>
  </si>
  <si>
    <t>PRINCE SANITARY AND HARDWARE</t>
  </si>
  <si>
    <t>PL/JA/27343</t>
  </si>
  <si>
    <t>308</t>
  </si>
  <si>
    <t>JHARSUGUDA</t>
  </si>
  <si>
    <t xml:space="preserve">KOMAL ENTERPRISES </t>
  </si>
  <si>
    <t>07/3/2025</t>
  </si>
  <si>
    <t>PL/JA/27392</t>
  </si>
  <si>
    <t>313</t>
  </si>
  <si>
    <t>RABIRATNA PAINTS AND HARDWARE</t>
  </si>
  <si>
    <t>PL/JA/27393</t>
  </si>
  <si>
    <t>309</t>
  </si>
  <si>
    <t>GOPAL CHANDRA DORA</t>
  </si>
  <si>
    <t>PL/JA/27394</t>
  </si>
  <si>
    <t>310</t>
  </si>
  <si>
    <t>PL/JA/27395</t>
  </si>
  <si>
    <t>311</t>
  </si>
  <si>
    <t>PL/JA/27396</t>
  </si>
  <si>
    <t>314</t>
  </si>
  <si>
    <t>08/3/2025</t>
  </si>
  <si>
    <t>PL/JA/27506</t>
  </si>
  <si>
    <t>312</t>
  </si>
  <si>
    <t>12/3/2025</t>
  </si>
  <si>
    <t>PL/JA/27823</t>
  </si>
  <si>
    <t>318</t>
  </si>
  <si>
    <t>17/3/2025</t>
  </si>
  <si>
    <t>PL/JA/27866</t>
  </si>
  <si>
    <t>320</t>
  </si>
  <si>
    <t>ARUNA KUMAR MALLICK</t>
  </si>
  <si>
    <t>PL/JA/27867</t>
  </si>
  <si>
    <t>319</t>
  </si>
  <si>
    <t>18/3/2025</t>
  </si>
  <si>
    <t>PL/JA/27966</t>
  </si>
  <si>
    <t>322</t>
  </si>
  <si>
    <t>PL/JA/27967</t>
  </si>
  <si>
    <t>323</t>
  </si>
  <si>
    <t>PL/JA/27968</t>
  </si>
  <si>
    <t>324</t>
  </si>
  <si>
    <t>CHHATRAPUR</t>
  </si>
  <si>
    <t>BISHNU PRIYA HW AND PAINTS</t>
  </si>
  <si>
    <t>PL/JA/27975</t>
  </si>
  <si>
    <t>326</t>
  </si>
  <si>
    <t>BJS ENTERPRISES</t>
  </si>
  <si>
    <t>PL/JA/27978</t>
  </si>
  <si>
    <t>321</t>
  </si>
  <si>
    <t>PL/JA/27986</t>
  </si>
  <si>
    <t>325</t>
  </si>
  <si>
    <t>KAMATA BORIGUMA</t>
  </si>
  <si>
    <t>DHANALAXMI ENTERPRISES</t>
  </si>
  <si>
    <t>19/3/2025</t>
  </si>
  <si>
    <t>PL/JA/28067</t>
  </si>
  <si>
    <t>331</t>
  </si>
  <si>
    <t>KUAMARA</t>
  </si>
  <si>
    <t>MAA HARDWARE</t>
  </si>
  <si>
    <t>PL/JA/28085</t>
  </si>
  <si>
    <t>330</t>
  </si>
  <si>
    <t>PL/JA/28093</t>
  </si>
  <si>
    <t>328</t>
  </si>
  <si>
    <t>BALIMELA</t>
  </si>
  <si>
    <t>MAA DURGA HARDWARE STORE</t>
  </si>
  <si>
    <t>PL/JA/28236</t>
  </si>
  <si>
    <t>332</t>
  </si>
  <si>
    <t>21/3/2025</t>
  </si>
  <si>
    <t>PL/JA/28197</t>
  </si>
  <si>
    <t>334</t>
  </si>
  <si>
    <t>CUTTACK</t>
  </si>
  <si>
    <t>22/3/2025</t>
  </si>
  <si>
    <t>PL/JA/28326</t>
  </si>
  <si>
    <t>337</t>
  </si>
  <si>
    <t>PL/JA/28327</t>
  </si>
  <si>
    <t>335</t>
  </si>
  <si>
    <t>PL/JA/28370</t>
  </si>
  <si>
    <t>336</t>
  </si>
  <si>
    <t>JAY MAA LAXMI HARDWARE</t>
  </si>
  <si>
    <t>24/3/2025</t>
  </si>
  <si>
    <t>PL/JA/28407</t>
  </si>
  <si>
    <t>338</t>
  </si>
  <si>
    <t>PL/JA/28503</t>
  </si>
  <si>
    <t>340</t>
  </si>
  <si>
    <t>26/3/2025</t>
  </si>
  <si>
    <t>PL/JA/28608</t>
  </si>
  <si>
    <t>342</t>
  </si>
  <si>
    <t>MV 79</t>
  </si>
  <si>
    <t>JAGANNATH ENTERPRISES</t>
  </si>
  <si>
    <t>PL/JA/28610</t>
  </si>
  <si>
    <t>343</t>
  </si>
  <si>
    <t>SGS PAINTS AND PIPES</t>
  </si>
  <si>
    <t>PL/JA/28648</t>
  </si>
  <si>
    <t>341</t>
  </si>
  <si>
    <t>MUNIGUDA</t>
  </si>
  <si>
    <t>JIARAM JAIN ENTERPRISES</t>
  </si>
  <si>
    <t>29/3/2025</t>
  </si>
  <si>
    <t>PL/JA/28828</t>
  </si>
  <si>
    <t>346</t>
  </si>
  <si>
    <t>BALIPADA</t>
  </si>
  <si>
    <t>MAA D K DOORS</t>
  </si>
  <si>
    <t>PL/JA/28901</t>
  </si>
  <si>
    <t>344</t>
  </si>
  <si>
    <t>PL/JA/28904</t>
  </si>
  <si>
    <t>345</t>
  </si>
  <si>
    <t>(RUPEES NINETY SEVEN THOUSAND TWENTY FOUR ONLY)</t>
  </si>
  <si>
    <t>Kindly, verify &amp; confirm within 7 days, else GST will be filed by 20th APRIL, 2025.
GST to be paid by Consignor under Reverse Charge Mechanism(RCM) as per GST.</t>
  </si>
  <si>
    <t>`</t>
  </si>
  <si>
    <t>Bill Date : 17/04/2025
Bill NO : 39067
Total Amount: 97024.00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</si>
</sst>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Fill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9526</xdr:rowOff>
    </xdr:from>
    <xdr:to>
      <xdr:col>6</xdr:col>
      <xdr:colOff>295275</xdr:colOff>
      <xdr:row>1</xdr:row>
      <xdr:rowOff>828676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6"/>
          <a:ext cx="4019551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2"/>
  <sheetViews>
    <sheetView tabSelected="1" workbookViewId="0">
      <selection activeCell="S6" sqref="S6"/>
    </sheetView>
  </sheetViews>
  <sheetFormatPr defaultRowHeight="15"/>
  <cols>
    <col min="1" max="1" width="4.57031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4.85546875" style="1" bestFit="1" customWidth="1"/>
    <col min="7" max="7" width="6.42578125" style="1" customWidth="1"/>
    <col min="8" max="8" width="9.5703125" style="5" bestFit="1" customWidth="1"/>
    <col min="9" max="9" width="6.5703125" style="2" customWidth="1"/>
    <col min="10" max="10" width="7.5703125" style="2" bestFit="1" customWidth="1"/>
    <col min="11" max="11" width="6.42578125" style="2" bestFit="1" customWidth="1"/>
    <col min="12" max="12" width="8.5703125" style="2" bestFit="1" customWidth="1"/>
    <col min="13" max="13" width="36.28515625" style="1" bestFit="1" customWidth="1"/>
    <col min="14" max="16384" width="9.140625" style="1"/>
  </cols>
  <sheetData>
    <row r="1" spans="1:20" ht="8.25" customHeight="1"/>
    <row r="2" spans="1:20" ht="76.5" customHeight="1">
      <c r="A2" s="56"/>
      <c r="B2" s="56"/>
      <c r="C2" s="56"/>
      <c r="D2" s="56"/>
      <c r="E2" s="56"/>
      <c r="F2" s="56"/>
      <c r="G2" s="56"/>
      <c r="H2" s="53" t="s">
        <v>125</v>
      </c>
      <c r="I2" s="54"/>
      <c r="J2" s="54"/>
      <c r="K2" s="54"/>
      <c r="L2" s="55"/>
    </row>
    <row r="3" spans="1:20" ht="78.75" customHeight="1">
      <c r="A3" s="57" t="s">
        <v>124</v>
      </c>
      <c r="B3" s="58"/>
      <c r="C3" s="58"/>
      <c r="D3" s="58"/>
      <c r="E3" s="58"/>
      <c r="F3" s="58"/>
      <c r="G3" s="59"/>
      <c r="H3" s="53" t="s">
        <v>287</v>
      </c>
      <c r="I3" s="54"/>
      <c r="J3" s="54"/>
      <c r="K3" s="54"/>
      <c r="L3" s="55"/>
      <c r="M3" s="2"/>
    </row>
    <row r="4" spans="1:20" s="4" customFormat="1" ht="15.95" customHeight="1">
      <c r="A4" s="28" t="s">
        <v>16</v>
      </c>
      <c r="B4" s="28" t="s">
        <v>7</v>
      </c>
      <c r="C4" s="28" t="s">
        <v>17</v>
      </c>
      <c r="D4" s="28" t="s">
        <v>126</v>
      </c>
      <c r="E4" s="28" t="s">
        <v>8</v>
      </c>
      <c r="F4" s="29" t="s">
        <v>9</v>
      </c>
      <c r="G4" s="28" t="s">
        <v>10</v>
      </c>
      <c r="H4" s="30" t="s">
        <v>1</v>
      </c>
      <c r="I4" s="31" t="s">
        <v>11</v>
      </c>
      <c r="J4" s="31" t="s">
        <v>13</v>
      </c>
      <c r="K4" s="31" t="s">
        <v>14</v>
      </c>
      <c r="L4" s="31" t="s">
        <v>15</v>
      </c>
      <c r="M4" s="28" t="s">
        <v>131</v>
      </c>
    </row>
    <row r="5" spans="1:20" s="4" customFormat="1" ht="15.95" customHeight="1">
      <c r="A5" s="32">
        <v>1</v>
      </c>
      <c r="B5" s="33" t="s">
        <v>144</v>
      </c>
      <c r="C5" s="33" t="s">
        <v>145</v>
      </c>
      <c r="D5" s="33" t="s">
        <v>146</v>
      </c>
      <c r="E5" s="34" t="s">
        <v>12</v>
      </c>
      <c r="F5" s="35" t="s">
        <v>132</v>
      </c>
      <c r="G5" s="33">
        <v>3</v>
      </c>
      <c r="H5" s="36">
        <v>76.89</v>
      </c>
      <c r="I5" s="37">
        <v>1.5</v>
      </c>
      <c r="J5" s="37">
        <f t="shared" ref="J5:J48" si="0">G5*12</f>
        <v>36</v>
      </c>
      <c r="K5" s="37">
        <v>35</v>
      </c>
      <c r="L5" s="37">
        <f t="shared" ref="L5:L48" si="1">H5*I5+J5+K5</f>
        <v>186.33500000000001</v>
      </c>
      <c r="M5" s="33" t="s">
        <v>133</v>
      </c>
      <c r="T5" s="4" t="s">
        <v>286</v>
      </c>
    </row>
    <row r="6" spans="1:20" s="4" customFormat="1" ht="15.95" customHeight="1">
      <c r="A6" s="32">
        <f>A5+1</f>
        <v>2</v>
      </c>
      <c r="B6" s="33" t="s">
        <v>144</v>
      </c>
      <c r="C6" s="33" t="s">
        <v>147</v>
      </c>
      <c r="D6" s="33" t="s">
        <v>148</v>
      </c>
      <c r="E6" s="34" t="s">
        <v>12</v>
      </c>
      <c r="F6" s="35" t="s">
        <v>134</v>
      </c>
      <c r="G6" s="33">
        <v>44</v>
      </c>
      <c r="H6" s="36">
        <v>1051</v>
      </c>
      <c r="I6" s="37">
        <v>1.5</v>
      </c>
      <c r="J6" s="37">
        <f t="shared" si="0"/>
        <v>528</v>
      </c>
      <c r="K6" s="37">
        <v>35</v>
      </c>
      <c r="L6" s="37">
        <f t="shared" si="1"/>
        <v>2139.5</v>
      </c>
      <c r="M6" s="33" t="s">
        <v>135</v>
      </c>
    </row>
    <row r="7" spans="1:20" s="4" customFormat="1" ht="15.95" customHeight="1">
      <c r="A7" s="32">
        <f t="shared" ref="A7:A48" si="2">A6+1</f>
        <v>3</v>
      </c>
      <c r="B7" s="33" t="s">
        <v>149</v>
      </c>
      <c r="C7" s="33" t="s">
        <v>150</v>
      </c>
      <c r="D7" s="33" t="s">
        <v>151</v>
      </c>
      <c r="E7" s="34" t="s">
        <v>12</v>
      </c>
      <c r="F7" s="35" t="s">
        <v>128</v>
      </c>
      <c r="G7" s="33">
        <v>3</v>
      </c>
      <c r="H7" s="36">
        <v>26</v>
      </c>
      <c r="I7" s="37">
        <v>2.75</v>
      </c>
      <c r="J7" s="37">
        <f t="shared" si="0"/>
        <v>36</v>
      </c>
      <c r="K7" s="37">
        <v>35</v>
      </c>
      <c r="L7" s="37">
        <f t="shared" si="1"/>
        <v>142.5</v>
      </c>
      <c r="M7" s="33" t="s">
        <v>138</v>
      </c>
    </row>
    <row r="8" spans="1:20" s="4" customFormat="1" ht="15.95" customHeight="1">
      <c r="A8" s="32">
        <f t="shared" si="2"/>
        <v>4</v>
      </c>
      <c r="B8" s="33" t="s">
        <v>152</v>
      </c>
      <c r="C8" s="33" t="s">
        <v>153</v>
      </c>
      <c r="D8" s="33" t="s">
        <v>154</v>
      </c>
      <c r="E8" s="34" t="s">
        <v>12</v>
      </c>
      <c r="F8" s="35" t="s">
        <v>3</v>
      </c>
      <c r="G8" s="33">
        <v>55</v>
      </c>
      <c r="H8" s="36">
        <v>1218</v>
      </c>
      <c r="I8" s="37">
        <v>2.75</v>
      </c>
      <c r="J8" s="37">
        <f t="shared" si="0"/>
        <v>660</v>
      </c>
      <c r="K8" s="37">
        <v>35</v>
      </c>
      <c r="L8" s="37">
        <f t="shared" si="1"/>
        <v>4044.5</v>
      </c>
      <c r="M8" s="33" t="s">
        <v>136</v>
      </c>
    </row>
    <row r="9" spans="1:20" s="4" customFormat="1" ht="15.95" customHeight="1">
      <c r="A9" s="32">
        <f t="shared" si="2"/>
        <v>5</v>
      </c>
      <c r="B9" s="33" t="s">
        <v>152</v>
      </c>
      <c r="C9" s="33" t="s">
        <v>155</v>
      </c>
      <c r="D9" s="33" t="s">
        <v>156</v>
      </c>
      <c r="E9" s="34" t="s">
        <v>12</v>
      </c>
      <c r="F9" s="35" t="s">
        <v>157</v>
      </c>
      <c r="G9" s="33">
        <v>43</v>
      </c>
      <c r="H9" s="36">
        <v>987</v>
      </c>
      <c r="I9" s="37">
        <v>1.5</v>
      </c>
      <c r="J9" s="37">
        <f t="shared" si="0"/>
        <v>516</v>
      </c>
      <c r="K9" s="37">
        <v>35</v>
      </c>
      <c r="L9" s="37">
        <f t="shared" si="1"/>
        <v>2031.5</v>
      </c>
      <c r="M9" s="33" t="s">
        <v>158</v>
      </c>
    </row>
    <row r="10" spans="1:20" s="4" customFormat="1" ht="15.95" customHeight="1">
      <c r="A10" s="32">
        <f t="shared" si="2"/>
        <v>6</v>
      </c>
      <c r="B10" s="33" t="s">
        <v>152</v>
      </c>
      <c r="C10" s="33" t="s">
        <v>159</v>
      </c>
      <c r="D10" s="33" t="s">
        <v>160</v>
      </c>
      <c r="E10" s="34" t="s">
        <v>12</v>
      </c>
      <c r="F10" s="35" t="s">
        <v>161</v>
      </c>
      <c r="G10" s="33">
        <v>13</v>
      </c>
      <c r="H10" s="36">
        <v>205</v>
      </c>
      <c r="I10" s="37">
        <v>4.8</v>
      </c>
      <c r="J10" s="37">
        <f t="shared" si="0"/>
        <v>156</v>
      </c>
      <c r="K10" s="37">
        <v>35</v>
      </c>
      <c r="L10" s="37">
        <f t="shared" si="1"/>
        <v>1175</v>
      </c>
      <c r="M10" s="33" t="s">
        <v>162</v>
      </c>
    </row>
    <row r="11" spans="1:20" s="4" customFormat="1" ht="15.95" customHeight="1">
      <c r="A11" s="32">
        <f t="shared" si="2"/>
        <v>7</v>
      </c>
      <c r="B11" s="33" t="s">
        <v>163</v>
      </c>
      <c r="C11" s="33" t="s">
        <v>164</v>
      </c>
      <c r="D11" s="33" t="s">
        <v>165</v>
      </c>
      <c r="E11" s="34" t="s">
        <v>12</v>
      </c>
      <c r="F11" s="35" t="s">
        <v>166</v>
      </c>
      <c r="G11" s="33">
        <v>60</v>
      </c>
      <c r="H11" s="36">
        <v>1490</v>
      </c>
      <c r="I11" s="37">
        <v>4.8</v>
      </c>
      <c r="J11" s="37">
        <f t="shared" si="0"/>
        <v>720</v>
      </c>
      <c r="K11" s="37">
        <v>35</v>
      </c>
      <c r="L11" s="37">
        <f t="shared" si="1"/>
        <v>7907</v>
      </c>
      <c r="M11" s="33" t="s">
        <v>167</v>
      </c>
    </row>
    <row r="12" spans="1:20" s="4" customFormat="1" ht="15.95" customHeight="1">
      <c r="A12" s="32">
        <f t="shared" si="2"/>
        <v>8</v>
      </c>
      <c r="B12" s="33" t="s">
        <v>163</v>
      </c>
      <c r="C12" s="33" t="s">
        <v>168</v>
      </c>
      <c r="D12" s="33" t="s">
        <v>169</v>
      </c>
      <c r="E12" s="34" t="s">
        <v>12</v>
      </c>
      <c r="F12" s="35" t="s">
        <v>170</v>
      </c>
      <c r="G12" s="33">
        <v>62</v>
      </c>
      <c r="H12" s="36">
        <v>596</v>
      </c>
      <c r="I12" s="37">
        <v>4.8</v>
      </c>
      <c r="J12" s="37">
        <f t="shared" si="0"/>
        <v>744</v>
      </c>
      <c r="K12" s="37">
        <v>35</v>
      </c>
      <c r="L12" s="37">
        <f t="shared" si="1"/>
        <v>3639.7999999999997</v>
      </c>
      <c r="M12" s="33" t="s">
        <v>171</v>
      </c>
    </row>
    <row r="13" spans="1:20" s="4" customFormat="1" ht="15.95" customHeight="1">
      <c r="A13" s="32">
        <f t="shared" si="2"/>
        <v>9</v>
      </c>
      <c r="B13" s="33" t="s">
        <v>172</v>
      </c>
      <c r="C13" s="33" t="s">
        <v>173</v>
      </c>
      <c r="D13" s="33" t="s">
        <v>174</v>
      </c>
      <c r="E13" s="34" t="s">
        <v>12</v>
      </c>
      <c r="F13" s="35" t="s">
        <v>157</v>
      </c>
      <c r="G13" s="33">
        <v>27</v>
      </c>
      <c r="H13" s="36">
        <v>472</v>
      </c>
      <c r="I13" s="37">
        <v>1.5</v>
      </c>
      <c r="J13" s="37">
        <f t="shared" si="0"/>
        <v>324</v>
      </c>
      <c r="K13" s="37">
        <v>35</v>
      </c>
      <c r="L13" s="37">
        <f t="shared" si="1"/>
        <v>1067</v>
      </c>
      <c r="M13" s="33" t="s">
        <v>175</v>
      </c>
    </row>
    <row r="14" spans="1:20" s="4" customFormat="1" ht="15.95" customHeight="1">
      <c r="A14" s="32">
        <f t="shared" si="2"/>
        <v>10</v>
      </c>
      <c r="B14" s="33" t="s">
        <v>172</v>
      </c>
      <c r="C14" s="33" t="s">
        <v>176</v>
      </c>
      <c r="D14" s="33" t="s">
        <v>177</v>
      </c>
      <c r="E14" s="34" t="s">
        <v>12</v>
      </c>
      <c r="F14" s="35" t="s">
        <v>93</v>
      </c>
      <c r="G14" s="33">
        <v>47</v>
      </c>
      <c r="H14" s="36">
        <v>670</v>
      </c>
      <c r="I14" s="37">
        <v>2.75</v>
      </c>
      <c r="J14" s="37">
        <f t="shared" si="0"/>
        <v>564</v>
      </c>
      <c r="K14" s="37">
        <v>35</v>
      </c>
      <c r="L14" s="37">
        <f t="shared" si="1"/>
        <v>2441.5</v>
      </c>
      <c r="M14" s="33" t="s">
        <v>178</v>
      </c>
    </row>
    <row r="15" spans="1:20" s="4" customFormat="1" ht="15.95" customHeight="1">
      <c r="A15" s="32">
        <f t="shared" si="2"/>
        <v>11</v>
      </c>
      <c r="B15" s="33" t="s">
        <v>179</v>
      </c>
      <c r="C15" s="33" t="s">
        <v>180</v>
      </c>
      <c r="D15" s="33" t="s">
        <v>181</v>
      </c>
      <c r="E15" s="34" t="s">
        <v>12</v>
      </c>
      <c r="F15" s="35" t="s">
        <v>132</v>
      </c>
      <c r="G15" s="33">
        <v>19</v>
      </c>
      <c r="H15" s="36">
        <v>287</v>
      </c>
      <c r="I15" s="37">
        <v>1.5</v>
      </c>
      <c r="J15" s="37">
        <f t="shared" si="0"/>
        <v>228</v>
      </c>
      <c r="K15" s="37">
        <v>35</v>
      </c>
      <c r="L15" s="37">
        <f t="shared" si="1"/>
        <v>693.5</v>
      </c>
      <c r="M15" s="33" t="s">
        <v>133</v>
      </c>
    </row>
    <row r="16" spans="1:20" s="4" customFormat="1" ht="15.95" customHeight="1">
      <c r="A16" s="32">
        <f t="shared" si="2"/>
        <v>12</v>
      </c>
      <c r="B16" s="33" t="s">
        <v>179</v>
      </c>
      <c r="C16" s="33" t="s">
        <v>182</v>
      </c>
      <c r="D16" s="33" t="s">
        <v>183</v>
      </c>
      <c r="E16" s="34" t="s">
        <v>12</v>
      </c>
      <c r="F16" s="35" t="s">
        <v>184</v>
      </c>
      <c r="G16" s="33">
        <v>5</v>
      </c>
      <c r="H16" s="36">
        <v>155</v>
      </c>
      <c r="I16" s="37">
        <v>1.5</v>
      </c>
      <c r="J16" s="37">
        <f t="shared" si="0"/>
        <v>60</v>
      </c>
      <c r="K16" s="37">
        <v>35</v>
      </c>
      <c r="L16" s="37">
        <f t="shared" si="1"/>
        <v>327.5</v>
      </c>
      <c r="M16" s="33" t="s">
        <v>185</v>
      </c>
    </row>
    <row r="17" spans="1:13" s="4" customFormat="1" ht="15.95" customHeight="1">
      <c r="A17" s="32">
        <f t="shared" si="2"/>
        <v>13</v>
      </c>
      <c r="B17" s="33" t="s">
        <v>179</v>
      </c>
      <c r="C17" s="33" t="s">
        <v>186</v>
      </c>
      <c r="D17" s="33" t="s">
        <v>187</v>
      </c>
      <c r="E17" s="34" t="s">
        <v>12</v>
      </c>
      <c r="F17" s="35" t="s">
        <v>188</v>
      </c>
      <c r="G17" s="33">
        <v>24</v>
      </c>
      <c r="H17" s="36">
        <v>729</v>
      </c>
      <c r="I17" s="37">
        <v>3.8</v>
      </c>
      <c r="J17" s="37">
        <f t="shared" si="0"/>
        <v>288</v>
      </c>
      <c r="K17" s="37">
        <v>35</v>
      </c>
      <c r="L17" s="37">
        <f t="shared" si="1"/>
        <v>3093.2</v>
      </c>
      <c r="M17" s="33" t="s">
        <v>189</v>
      </c>
    </row>
    <row r="18" spans="1:13" s="4" customFormat="1" ht="15.95" customHeight="1">
      <c r="A18" s="32">
        <f t="shared" si="2"/>
        <v>14</v>
      </c>
      <c r="B18" s="33" t="s">
        <v>190</v>
      </c>
      <c r="C18" s="33" t="s">
        <v>191</v>
      </c>
      <c r="D18" s="33" t="s">
        <v>192</v>
      </c>
      <c r="E18" s="34" t="s">
        <v>12</v>
      </c>
      <c r="F18" s="38" t="s">
        <v>140</v>
      </c>
      <c r="G18" s="33">
        <v>19</v>
      </c>
      <c r="H18" s="36">
        <v>397</v>
      </c>
      <c r="I18" s="37">
        <v>2.75</v>
      </c>
      <c r="J18" s="37">
        <f t="shared" si="0"/>
        <v>228</v>
      </c>
      <c r="K18" s="37">
        <v>35</v>
      </c>
      <c r="L18" s="37">
        <f t="shared" si="1"/>
        <v>1354.75</v>
      </c>
      <c r="M18" s="33" t="s">
        <v>193</v>
      </c>
    </row>
    <row r="19" spans="1:13" s="4" customFormat="1" ht="15.95" customHeight="1">
      <c r="A19" s="32">
        <f t="shared" si="2"/>
        <v>15</v>
      </c>
      <c r="B19" s="33" t="s">
        <v>190</v>
      </c>
      <c r="C19" s="33" t="s">
        <v>194</v>
      </c>
      <c r="D19" s="33" t="s">
        <v>195</v>
      </c>
      <c r="E19" s="34" t="s">
        <v>12</v>
      </c>
      <c r="F19" s="38" t="s">
        <v>140</v>
      </c>
      <c r="G19" s="33">
        <v>8</v>
      </c>
      <c r="H19" s="36">
        <v>141</v>
      </c>
      <c r="I19" s="37">
        <v>2.75</v>
      </c>
      <c r="J19" s="37">
        <f t="shared" si="0"/>
        <v>96</v>
      </c>
      <c r="K19" s="37">
        <v>35</v>
      </c>
      <c r="L19" s="37">
        <f t="shared" si="1"/>
        <v>518.75</v>
      </c>
      <c r="M19" s="39" t="s">
        <v>196</v>
      </c>
    </row>
    <row r="20" spans="1:13" s="4" customFormat="1" ht="15.95" customHeight="1">
      <c r="A20" s="32">
        <f t="shared" si="2"/>
        <v>16</v>
      </c>
      <c r="B20" s="33" t="s">
        <v>190</v>
      </c>
      <c r="C20" s="33" t="s">
        <v>197</v>
      </c>
      <c r="D20" s="33" t="s">
        <v>198</v>
      </c>
      <c r="E20" s="34" t="s">
        <v>12</v>
      </c>
      <c r="F20" s="38" t="s">
        <v>140</v>
      </c>
      <c r="G20" s="33">
        <v>16</v>
      </c>
      <c r="H20" s="36">
        <v>379</v>
      </c>
      <c r="I20" s="37">
        <v>2.75</v>
      </c>
      <c r="J20" s="37">
        <f t="shared" si="0"/>
        <v>192</v>
      </c>
      <c r="K20" s="37">
        <v>35</v>
      </c>
      <c r="L20" s="37">
        <f t="shared" si="1"/>
        <v>1269.25</v>
      </c>
      <c r="M20" s="39" t="s">
        <v>196</v>
      </c>
    </row>
    <row r="21" spans="1:13" s="4" customFormat="1" ht="15.95" customHeight="1">
      <c r="A21" s="32">
        <f t="shared" si="2"/>
        <v>17</v>
      </c>
      <c r="B21" s="33" t="s">
        <v>190</v>
      </c>
      <c r="C21" s="33" t="s">
        <v>199</v>
      </c>
      <c r="D21" s="33" t="s">
        <v>200</v>
      </c>
      <c r="E21" s="34" t="s">
        <v>12</v>
      </c>
      <c r="F21" s="38" t="s">
        <v>140</v>
      </c>
      <c r="G21" s="33">
        <v>9</v>
      </c>
      <c r="H21" s="36">
        <v>209</v>
      </c>
      <c r="I21" s="37">
        <v>2.75</v>
      </c>
      <c r="J21" s="37">
        <f t="shared" si="0"/>
        <v>108</v>
      </c>
      <c r="K21" s="37">
        <v>35</v>
      </c>
      <c r="L21" s="37">
        <f t="shared" si="1"/>
        <v>717.75</v>
      </c>
      <c r="M21" s="39" t="s">
        <v>196</v>
      </c>
    </row>
    <row r="22" spans="1:13" s="4" customFormat="1" ht="15.95" customHeight="1">
      <c r="A22" s="32">
        <f t="shared" si="2"/>
        <v>18</v>
      </c>
      <c r="B22" s="33" t="s">
        <v>190</v>
      </c>
      <c r="C22" s="33" t="s">
        <v>201</v>
      </c>
      <c r="D22" s="33" t="s">
        <v>202</v>
      </c>
      <c r="E22" s="34" t="s">
        <v>12</v>
      </c>
      <c r="F22" s="35" t="s">
        <v>46</v>
      </c>
      <c r="G22" s="33">
        <v>33</v>
      </c>
      <c r="H22" s="36">
        <v>546</v>
      </c>
      <c r="I22" s="37">
        <v>2.75</v>
      </c>
      <c r="J22" s="37">
        <f t="shared" si="0"/>
        <v>396</v>
      </c>
      <c r="K22" s="37">
        <v>35</v>
      </c>
      <c r="L22" s="37">
        <f t="shared" si="1"/>
        <v>1932.5</v>
      </c>
      <c r="M22" s="33" t="s">
        <v>142</v>
      </c>
    </row>
    <row r="23" spans="1:13" s="4" customFormat="1" ht="15.95" customHeight="1">
      <c r="A23" s="32">
        <f t="shared" si="2"/>
        <v>19</v>
      </c>
      <c r="B23" s="33" t="s">
        <v>203</v>
      </c>
      <c r="C23" s="33" t="s">
        <v>204</v>
      </c>
      <c r="D23" s="33" t="s">
        <v>205</v>
      </c>
      <c r="E23" s="34" t="s">
        <v>12</v>
      </c>
      <c r="F23" s="35" t="s">
        <v>3</v>
      </c>
      <c r="G23" s="33">
        <v>5</v>
      </c>
      <c r="H23" s="36">
        <v>44</v>
      </c>
      <c r="I23" s="37">
        <v>2.75</v>
      </c>
      <c r="J23" s="37">
        <f t="shared" si="0"/>
        <v>60</v>
      </c>
      <c r="K23" s="37">
        <v>35</v>
      </c>
      <c r="L23" s="37">
        <f t="shared" si="1"/>
        <v>216</v>
      </c>
      <c r="M23" s="33" t="s">
        <v>136</v>
      </c>
    </row>
    <row r="24" spans="1:13" s="4" customFormat="1" ht="15.95" customHeight="1">
      <c r="A24" s="32">
        <f t="shared" si="2"/>
        <v>20</v>
      </c>
      <c r="B24" s="33" t="s">
        <v>206</v>
      </c>
      <c r="C24" s="33" t="s">
        <v>207</v>
      </c>
      <c r="D24" s="33" t="s">
        <v>208</v>
      </c>
      <c r="E24" s="34" t="s">
        <v>12</v>
      </c>
      <c r="F24" s="35" t="s">
        <v>130</v>
      </c>
      <c r="G24" s="33">
        <v>21</v>
      </c>
      <c r="H24" s="36">
        <v>308</v>
      </c>
      <c r="I24" s="37">
        <v>1.5</v>
      </c>
      <c r="J24" s="37">
        <f t="shared" si="0"/>
        <v>252</v>
      </c>
      <c r="K24" s="37">
        <v>35</v>
      </c>
      <c r="L24" s="37">
        <f t="shared" si="1"/>
        <v>749</v>
      </c>
      <c r="M24" s="33" t="s">
        <v>141</v>
      </c>
    </row>
    <row r="25" spans="1:13" s="4" customFormat="1" ht="15.95" customHeight="1">
      <c r="A25" s="32">
        <f t="shared" si="2"/>
        <v>21</v>
      </c>
      <c r="B25" s="33" t="s">
        <v>209</v>
      </c>
      <c r="C25" s="33" t="s">
        <v>210</v>
      </c>
      <c r="D25" s="33" t="s">
        <v>211</v>
      </c>
      <c r="E25" s="34" t="s">
        <v>12</v>
      </c>
      <c r="F25" s="35" t="s">
        <v>129</v>
      </c>
      <c r="G25" s="33">
        <v>10</v>
      </c>
      <c r="H25" s="36">
        <v>294</v>
      </c>
      <c r="I25" s="37">
        <v>1.5</v>
      </c>
      <c r="J25" s="37">
        <f t="shared" si="0"/>
        <v>120</v>
      </c>
      <c r="K25" s="37">
        <v>35</v>
      </c>
      <c r="L25" s="37">
        <f t="shared" si="1"/>
        <v>596</v>
      </c>
      <c r="M25" s="39" t="s">
        <v>212</v>
      </c>
    </row>
    <row r="26" spans="1:13" s="4" customFormat="1" ht="15.95" customHeight="1">
      <c r="A26" s="32">
        <f t="shared" si="2"/>
        <v>22</v>
      </c>
      <c r="B26" s="33" t="s">
        <v>209</v>
      </c>
      <c r="C26" s="33" t="s">
        <v>213</v>
      </c>
      <c r="D26" s="33" t="s">
        <v>214</v>
      </c>
      <c r="E26" s="34" t="s">
        <v>12</v>
      </c>
      <c r="F26" s="35" t="s">
        <v>129</v>
      </c>
      <c r="G26" s="33">
        <v>40</v>
      </c>
      <c r="H26" s="36">
        <v>1177</v>
      </c>
      <c r="I26" s="37">
        <v>1.5</v>
      </c>
      <c r="J26" s="37">
        <f t="shared" si="0"/>
        <v>480</v>
      </c>
      <c r="K26" s="37">
        <v>35</v>
      </c>
      <c r="L26" s="37">
        <f t="shared" si="1"/>
        <v>2280.5</v>
      </c>
      <c r="M26" s="39" t="s">
        <v>212</v>
      </c>
    </row>
    <row r="27" spans="1:13" s="4" customFormat="1" ht="15.95" customHeight="1">
      <c r="A27" s="32">
        <f t="shared" si="2"/>
        <v>23</v>
      </c>
      <c r="B27" s="33" t="s">
        <v>215</v>
      </c>
      <c r="C27" s="33" t="s">
        <v>216</v>
      </c>
      <c r="D27" s="33" t="s">
        <v>217</v>
      </c>
      <c r="E27" s="34" t="s">
        <v>12</v>
      </c>
      <c r="F27" s="35" t="s">
        <v>3</v>
      </c>
      <c r="G27" s="33">
        <v>10</v>
      </c>
      <c r="H27" s="36">
        <v>310</v>
      </c>
      <c r="I27" s="37">
        <v>2.75</v>
      </c>
      <c r="J27" s="37">
        <f t="shared" si="0"/>
        <v>120</v>
      </c>
      <c r="K27" s="37">
        <v>35</v>
      </c>
      <c r="L27" s="37">
        <f t="shared" si="1"/>
        <v>1007.5</v>
      </c>
      <c r="M27" s="33" t="s">
        <v>137</v>
      </c>
    </row>
    <row r="28" spans="1:13" s="4" customFormat="1" ht="15.95" customHeight="1">
      <c r="A28" s="32">
        <f t="shared" si="2"/>
        <v>24</v>
      </c>
      <c r="B28" s="33" t="s">
        <v>215</v>
      </c>
      <c r="C28" s="33" t="s">
        <v>218</v>
      </c>
      <c r="D28" s="33" t="s">
        <v>219</v>
      </c>
      <c r="E28" s="34" t="s">
        <v>12</v>
      </c>
      <c r="F28" s="40" t="s">
        <v>140</v>
      </c>
      <c r="G28" s="41">
        <v>3</v>
      </c>
      <c r="H28" s="42">
        <v>62</v>
      </c>
      <c r="I28" s="37">
        <v>2.75</v>
      </c>
      <c r="J28" s="37">
        <f t="shared" si="0"/>
        <v>36</v>
      </c>
      <c r="K28" s="37">
        <v>35</v>
      </c>
      <c r="L28" s="37">
        <f t="shared" si="1"/>
        <v>241.5</v>
      </c>
      <c r="M28" s="43" t="s">
        <v>196</v>
      </c>
    </row>
    <row r="29" spans="1:13" s="4" customFormat="1" ht="15.95" customHeight="1">
      <c r="A29" s="32">
        <f t="shared" si="2"/>
        <v>25</v>
      </c>
      <c r="B29" s="33" t="s">
        <v>215</v>
      </c>
      <c r="C29" s="33" t="s">
        <v>220</v>
      </c>
      <c r="D29" s="33" t="s">
        <v>221</v>
      </c>
      <c r="E29" s="34" t="s">
        <v>12</v>
      </c>
      <c r="F29" s="35" t="s">
        <v>222</v>
      </c>
      <c r="G29" s="33">
        <v>92</v>
      </c>
      <c r="H29" s="36">
        <v>2086</v>
      </c>
      <c r="I29" s="37">
        <v>2.75</v>
      </c>
      <c r="J29" s="37">
        <f t="shared" si="0"/>
        <v>1104</v>
      </c>
      <c r="K29" s="37">
        <v>35</v>
      </c>
      <c r="L29" s="37">
        <f t="shared" si="1"/>
        <v>6875.5</v>
      </c>
      <c r="M29" s="33" t="s">
        <v>223</v>
      </c>
    </row>
    <row r="30" spans="1:13" s="4" customFormat="1" ht="15.95" customHeight="1">
      <c r="A30" s="32">
        <f t="shared" si="2"/>
        <v>26</v>
      </c>
      <c r="B30" s="33" t="s">
        <v>215</v>
      </c>
      <c r="C30" s="33" t="s">
        <v>224</v>
      </c>
      <c r="D30" s="33" t="s">
        <v>225</v>
      </c>
      <c r="E30" s="34" t="s">
        <v>12</v>
      </c>
      <c r="F30" s="35" t="s">
        <v>3</v>
      </c>
      <c r="G30" s="33">
        <v>100</v>
      </c>
      <c r="H30" s="36">
        <v>2511</v>
      </c>
      <c r="I30" s="37">
        <v>2.75</v>
      </c>
      <c r="J30" s="37">
        <f t="shared" si="0"/>
        <v>1200</v>
      </c>
      <c r="K30" s="37">
        <v>35</v>
      </c>
      <c r="L30" s="37">
        <f t="shared" si="1"/>
        <v>8140.25</v>
      </c>
      <c r="M30" s="33" t="s">
        <v>226</v>
      </c>
    </row>
    <row r="31" spans="1:13" s="4" customFormat="1" ht="15.95" customHeight="1">
      <c r="A31" s="32">
        <f t="shared" si="2"/>
        <v>27</v>
      </c>
      <c r="B31" s="33" t="s">
        <v>215</v>
      </c>
      <c r="C31" s="33" t="s">
        <v>227</v>
      </c>
      <c r="D31" s="33" t="s">
        <v>228</v>
      </c>
      <c r="E31" s="34" t="s">
        <v>12</v>
      </c>
      <c r="F31" s="35" t="s">
        <v>3</v>
      </c>
      <c r="G31" s="33">
        <v>14</v>
      </c>
      <c r="H31" s="36">
        <v>327</v>
      </c>
      <c r="I31" s="37">
        <v>2.75</v>
      </c>
      <c r="J31" s="37">
        <f t="shared" si="0"/>
        <v>168</v>
      </c>
      <c r="K31" s="37">
        <v>35</v>
      </c>
      <c r="L31" s="37">
        <f t="shared" si="1"/>
        <v>1102.25</v>
      </c>
      <c r="M31" s="33" t="s">
        <v>136</v>
      </c>
    </row>
    <row r="32" spans="1:13" s="4" customFormat="1" ht="15.95" customHeight="1">
      <c r="A32" s="32">
        <f t="shared" si="2"/>
        <v>28</v>
      </c>
      <c r="B32" s="33" t="s">
        <v>215</v>
      </c>
      <c r="C32" s="33" t="s">
        <v>229</v>
      </c>
      <c r="D32" s="33" t="s">
        <v>230</v>
      </c>
      <c r="E32" s="34" t="s">
        <v>12</v>
      </c>
      <c r="F32" s="35" t="s">
        <v>231</v>
      </c>
      <c r="G32" s="33">
        <v>23</v>
      </c>
      <c r="H32" s="36">
        <v>258</v>
      </c>
      <c r="I32" s="37">
        <v>4.8</v>
      </c>
      <c r="J32" s="37">
        <f t="shared" si="0"/>
        <v>276</v>
      </c>
      <c r="K32" s="37">
        <v>35</v>
      </c>
      <c r="L32" s="37">
        <f t="shared" si="1"/>
        <v>1549.3999999999999</v>
      </c>
      <c r="M32" s="33" t="s">
        <v>232</v>
      </c>
    </row>
    <row r="33" spans="1:13" s="4" customFormat="1" ht="15.95" customHeight="1">
      <c r="A33" s="32">
        <f t="shared" si="2"/>
        <v>29</v>
      </c>
      <c r="B33" s="33" t="s">
        <v>233</v>
      </c>
      <c r="C33" s="33" t="s">
        <v>234</v>
      </c>
      <c r="D33" s="33" t="s">
        <v>235</v>
      </c>
      <c r="E33" s="34" t="s">
        <v>12</v>
      </c>
      <c r="F33" s="35" t="s">
        <v>236</v>
      </c>
      <c r="G33" s="33">
        <v>39</v>
      </c>
      <c r="H33" s="36">
        <v>954</v>
      </c>
      <c r="I33" s="37">
        <v>2.75</v>
      </c>
      <c r="J33" s="37">
        <f t="shared" si="0"/>
        <v>468</v>
      </c>
      <c r="K33" s="37">
        <v>35</v>
      </c>
      <c r="L33" s="37">
        <f t="shared" si="1"/>
        <v>3126.5</v>
      </c>
      <c r="M33" s="33" t="s">
        <v>237</v>
      </c>
    </row>
    <row r="34" spans="1:13" s="4" customFormat="1" ht="15.95" customHeight="1">
      <c r="A34" s="32">
        <f t="shared" si="2"/>
        <v>30</v>
      </c>
      <c r="B34" s="33" t="s">
        <v>233</v>
      </c>
      <c r="C34" s="33" t="s">
        <v>238</v>
      </c>
      <c r="D34" s="33" t="s">
        <v>239</v>
      </c>
      <c r="E34" s="34" t="s">
        <v>12</v>
      </c>
      <c r="F34" s="35" t="s">
        <v>93</v>
      </c>
      <c r="G34" s="33">
        <v>6</v>
      </c>
      <c r="H34" s="36">
        <v>112</v>
      </c>
      <c r="I34" s="37">
        <v>2.75</v>
      </c>
      <c r="J34" s="37">
        <f t="shared" si="0"/>
        <v>72</v>
      </c>
      <c r="K34" s="37">
        <v>35</v>
      </c>
      <c r="L34" s="37">
        <f t="shared" si="1"/>
        <v>415</v>
      </c>
      <c r="M34" s="33" t="s">
        <v>139</v>
      </c>
    </row>
    <row r="35" spans="1:13" s="4" customFormat="1" ht="15.95" customHeight="1">
      <c r="A35" s="32">
        <f t="shared" si="2"/>
        <v>31</v>
      </c>
      <c r="B35" s="33" t="s">
        <v>233</v>
      </c>
      <c r="C35" s="33" t="s">
        <v>240</v>
      </c>
      <c r="D35" s="33" t="s">
        <v>241</v>
      </c>
      <c r="E35" s="34" t="s">
        <v>12</v>
      </c>
      <c r="F35" s="35" t="s">
        <v>242</v>
      </c>
      <c r="G35" s="33">
        <v>81</v>
      </c>
      <c r="H35" s="36">
        <v>1674</v>
      </c>
      <c r="I35" s="37">
        <v>4.8</v>
      </c>
      <c r="J35" s="37">
        <f t="shared" si="0"/>
        <v>972</v>
      </c>
      <c r="K35" s="37">
        <v>35</v>
      </c>
      <c r="L35" s="37">
        <f t="shared" si="1"/>
        <v>9042.2000000000007</v>
      </c>
      <c r="M35" s="39" t="s">
        <v>243</v>
      </c>
    </row>
    <row r="36" spans="1:13" s="4" customFormat="1" ht="15.95" customHeight="1">
      <c r="A36" s="32">
        <f t="shared" si="2"/>
        <v>32</v>
      </c>
      <c r="B36" s="33" t="s">
        <v>233</v>
      </c>
      <c r="C36" s="33" t="s">
        <v>244</v>
      </c>
      <c r="D36" s="33" t="s">
        <v>245</v>
      </c>
      <c r="E36" s="34" t="s">
        <v>12</v>
      </c>
      <c r="F36" s="35" t="s">
        <v>130</v>
      </c>
      <c r="G36" s="33">
        <v>15</v>
      </c>
      <c r="H36" s="36">
        <v>362</v>
      </c>
      <c r="I36" s="37">
        <v>1.5</v>
      </c>
      <c r="J36" s="37">
        <f t="shared" si="0"/>
        <v>180</v>
      </c>
      <c r="K36" s="37">
        <v>35</v>
      </c>
      <c r="L36" s="37">
        <f t="shared" si="1"/>
        <v>758</v>
      </c>
      <c r="M36" s="33" t="s">
        <v>141</v>
      </c>
    </row>
    <row r="37" spans="1:13" s="4" customFormat="1" ht="15.95" customHeight="1">
      <c r="A37" s="32">
        <f t="shared" si="2"/>
        <v>33</v>
      </c>
      <c r="B37" s="33" t="s">
        <v>246</v>
      </c>
      <c r="C37" s="33" t="s">
        <v>247</v>
      </c>
      <c r="D37" s="33" t="s">
        <v>248</v>
      </c>
      <c r="E37" s="34" t="s">
        <v>12</v>
      </c>
      <c r="F37" s="38" t="s">
        <v>249</v>
      </c>
      <c r="G37" s="33">
        <v>19</v>
      </c>
      <c r="H37" s="36">
        <v>589</v>
      </c>
      <c r="I37" s="37">
        <v>1.5</v>
      </c>
      <c r="J37" s="37">
        <f t="shared" si="0"/>
        <v>228</v>
      </c>
      <c r="K37" s="37">
        <v>35</v>
      </c>
      <c r="L37" s="37">
        <f t="shared" si="1"/>
        <v>1146.5</v>
      </c>
      <c r="M37" s="33" t="s">
        <v>158</v>
      </c>
    </row>
    <row r="38" spans="1:13" s="4" customFormat="1" ht="15.95" customHeight="1">
      <c r="A38" s="32">
        <f t="shared" si="2"/>
        <v>34</v>
      </c>
      <c r="B38" s="33" t="s">
        <v>250</v>
      </c>
      <c r="C38" s="33" t="s">
        <v>251</v>
      </c>
      <c r="D38" s="33" t="s">
        <v>252</v>
      </c>
      <c r="E38" s="34" t="s">
        <v>12</v>
      </c>
      <c r="F38" s="35" t="s">
        <v>43</v>
      </c>
      <c r="G38" s="33">
        <v>30</v>
      </c>
      <c r="H38" s="36">
        <v>530</v>
      </c>
      <c r="I38" s="37">
        <v>3.8</v>
      </c>
      <c r="J38" s="37">
        <f t="shared" si="0"/>
        <v>360</v>
      </c>
      <c r="K38" s="37">
        <v>35</v>
      </c>
      <c r="L38" s="37">
        <f t="shared" si="1"/>
        <v>2409</v>
      </c>
      <c r="M38" s="33" t="s">
        <v>143</v>
      </c>
    </row>
    <row r="39" spans="1:13" s="4" customFormat="1" ht="15.95" customHeight="1">
      <c r="A39" s="32">
        <f t="shared" si="2"/>
        <v>35</v>
      </c>
      <c r="B39" s="33" t="s">
        <v>250</v>
      </c>
      <c r="C39" s="33" t="s">
        <v>253</v>
      </c>
      <c r="D39" s="33" t="s">
        <v>254</v>
      </c>
      <c r="E39" s="34" t="s">
        <v>12</v>
      </c>
      <c r="F39" s="35" t="s">
        <v>46</v>
      </c>
      <c r="G39" s="33">
        <v>62</v>
      </c>
      <c r="H39" s="36">
        <v>1458</v>
      </c>
      <c r="I39" s="37">
        <v>2.75</v>
      </c>
      <c r="J39" s="37">
        <f t="shared" si="0"/>
        <v>744</v>
      </c>
      <c r="K39" s="37">
        <v>35</v>
      </c>
      <c r="L39" s="37">
        <f t="shared" si="1"/>
        <v>4788.5</v>
      </c>
      <c r="M39" s="33" t="s">
        <v>142</v>
      </c>
    </row>
    <row r="40" spans="1:13" s="4" customFormat="1" ht="15.95" customHeight="1">
      <c r="A40" s="32">
        <f t="shared" si="2"/>
        <v>36</v>
      </c>
      <c r="B40" s="33" t="s">
        <v>250</v>
      </c>
      <c r="C40" s="33" t="s">
        <v>255</v>
      </c>
      <c r="D40" s="33" t="s">
        <v>256</v>
      </c>
      <c r="E40" s="34" t="s">
        <v>12</v>
      </c>
      <c r="F40" s="35" t="s">
        <v>127</v>
      </c>
      <c r="G40" s="33">
        <v>24</v>
      </c>
      <c r="H40" s="36">
        <v>615</v>
      </c>
      <c r="I40" s="37">
        <v>2.75</v>
      </c>
      <c r="J40" s="37">
        <f t="shared" si="0"/>
        <v>288</v>
      </c>
      <c r="K40" s="37">
        <v>35</v>
      </c>
      <c r="L40" s="37">
        <f t="shared" si="1"/>
        <v>2014.25</v>
      </c>
      <c r="M40" s="39" t="s">
        <v>257</v>
      </c>
    </row>
    <row r="41" spans="1:13" s="4" customFormat="1" ht="15.95" customHeight="1">
      <c r="A41" s="32">
        <f t="shared" si="2"/>
        <v>37</v>
      </c>
      <c r="B41" s="33" t="s">
        <v>258</v>
      </c>
      <c r="C41" s="33" t="s">
        <v>259</v>
      </c>
      <c r="D41" s="33" t="s">
        <v>260</v>
      </c>
      <c r="E41" s="34" t="s">
        <v>12</v>
      </c>
      <c r="F41" s="35" t="s">
        <v>132</v>
      </c>
      <c r="G41" s="33">
        <v>10</v>
      </c>
      <c r="H41" s="36">
        <v>258</v>
      </c>
      <c r="I41" s="37">
        <v>1.5</v>
      </c>
      <c r="J41" s="37">
        <f t="shared" si="0"/>
        <v>120</v>
      </c>
      <c r="K41" s="37">
        <v>35</v>
      </c>
      <c r="L41" s="37">
        <f t="shared" si="1"/>
        <v>542</v>
      </c>
      <c r="M41" s="33" t="s">
        <v>133</v>
      </c>
    </row>
    <row r="42" spans="1:13" s="4" customFormat="1" ht="15.95" customHeight="1">
      <c r="A42" s="32">
        <f t="shared" si="2"/>
        <v>38</v>
      </c>
      <c r="B42" s="33" t="s">
        <v>258</v>
      </c>
      <c r="C42" s="33" t="s">
        <v>261</v>
      </c>
      <c r="D42" s="33" t="s">
        <v>262</v>
      </c>
      <c r="E42" s="34" t="s">
        <v>12</v>
      </c>
      <c r="F42" s="35" t="s">
        <v>93</v>
      </c>
      <c r="G42" s="33">
        <v>15</v>
      </c>
      <c r="H42" s="36">
        <v>278</v>
      </c>
      <c r="I42" s="37">
        <v>2.75</v>
      </c>
      <c r="J42" s="37">
        <f t="shared" si="0"/>
        <v>180</v>
      </c>
      <c r="K42" s="37">
        <v>35</v>
      </c>
      <c r="L42" s="37">
        <f t="shared" si="1"/>
        <v>979.5</v>
      </c>
      <c r="M42" s="33" t="s">
        <v>139</v>
      </c>
    </row>
    <row r="43" spans="1:13" s="4" customFormat="1" ht="15.95" customHeight="1">
      <c r="A43" s="32">
        <f t="shared" si="2"/>
        <v>39</v>
      </c>
      <c r="B43" s="33" t="s">
        <v>263</v>
      </c>
      <c r="C43" s="33" t="s">
        <v>264</v>
      </c>
      <c r="D43" s="33" t="s">
        <v>265</v>
      </c>
      <c r="E43" s="34" t="s">
        <v>12</v>
      </c>
      <c r="F43" s="40" t="s">
        <v>266</v>
      </c>
      <c r="G43" s="41">
        <v>16</v>
      </c>
      <c r="H43" s="42">
        <v>392</v>
      </c>
      <c r="I43" s="37">
        <v>4.8</v>
      </c>
      <c r="J43" s="37">
        <f t="shared" si="0"/>
        <v>192</v>
      </c>
      <c r="K43" s="37">
        <v>35</v>
      </c>
      <c r="L43" s="37">
        <f t="shared" si="1"/>
        <v>2108.6</v>
      </c>
      <c r="M43" s="43" t="s">
        <v>267</v>
      </c>
    </row>
    <row r="44" spans="1:13" s="4" customFormat="1" ht="15.95" customHeight="1">
      <c r="A44" s="32">
        <f t="shared" si="2"/>
        <v>40</v>
      </c>
      <c r="B44" s="33" t="s">
        <v>263</v>
      </c>
      <c r="C44" s="33" t="s">
        <v>268</v>
      </c>
      <c r="D44" s="33" t="s">
        <v>269</v>
      </c>
      <c r="E44" s="34" t="s">
        <v>12</v>
      </c>
      <c r="F44" s="35" t="s">
        <v>2</v>
      </c>
      <c r="G44" s="33">
        <v>23</v>
      </c>
      <c r="H44" s="36">
        <v>173</v>
      </c>
      <c r="I44" s="37">
        <v>4.8</v>
      </c>
      <c r="J44" s="37">
        <f t="shared" si="0"/>
        <v>276</v>
      </c>
      <c r="K44" s="37">
        <v>35</v>
      </c>
      <c r="L44" s="37">
        <f t="shared" si="1"/>
        <v>1141.4000000000001</v>
      </c>
      <c r="M44" s="33" t="s">
        <v>270</v>
      </c>
    </row>
    <row r="45" spans="1:13" s="4" customFormat="1" ht="15.95" customHeight="1">
      <c r="A45" s="32">
        <f t="shared" si="2"/>
        <v>41</v>
      </c>
      <c r="B45" s="33" t="s">
        <v>263</v>
      </c>
      <c r="C45" s="33" t="s">
        <v>271</v>
      </c>
      <c r="D45" s="33" t="s">
        <v>272</v>
      </c>
      <c r="E45" s="34" t="s">
        <v>12</v>
      </c>
      <c r="F45" s="35" t="s">
        <v>273</v>
      </c>
      <c r="G45" s="33">
        <v>21</v>
      </c>
      <c r="H45" s="36">
        <v>527</v>
      </c>
      <c r="I45" s="37">
        <v>4.8</v>
      </c>
      <c r="J45" s="37">
        <f t="shared" si="0"/>
        <v>252</v>
      </c>
      <c r="K45" s="37">
        <v>35</v>
      </c>
      <c r="L45" s="37">
        <f t="shared" si="1"/>
        <v>2816.6</v>
      </c>
      <c r="M45" s="33" t="s">
        <v>274</v>
      </c>
    </row>
    <row r="46" spans="1:13" s="4" customFormat="1" ht="15.95" customHeight="1">
      <c r="A46" s="32">
        <f t="shared" si="2"/>
        <v>42</v>
      </c>
      <c r="B46" s="33" t="s">
        <v>275</v>
      </c>
      <c r="C46" s="33" t="s">
        <v>276</v>
      </c>
      <c r="D46" s="33" t="s">
        <v>277</v>
      </c>
      <c r="E46" s="34" t="s">
        <v>12</v>
      </c>
      <c r="F46" s="35" t="s">
        <v>278</v>
      </c>
      <c r="G46" s="33">
        <v>64</v>
      </c>
      <c r="H46" s="36">
        <v>1132</v>
      </c>
      <c r="I46" s="37">
        <v>2.75</v>
      </c>
      <c r="J46" s="37">
        <f t="shared" si="0"/>
        <v>768</v>
      </c>
      <c r="K46" s="37">
        <v>35</v>
      </c>
      <c r="L46" s="37">
        <f t="shared" si="1"/>
        <v>3916</v>
      </c>
      <c r="M46" s="33" t="s">
        <v>279</v>
      </c>
    </row>
    <row r="47" spans="1:13" s="4" customFormat="1" ht="15.95" customHeight="1">
      <c r="A47" s="32">
        <f t="shared" si="2"/>
        <v>43</v>
      </c>
      <c r="B47" s="33" t="s">
        <v>275</v>
      </c>
      <c r="C47" s="33" t="s">
        <v>280</v>
      </c>
      <c r="D47" s="33" t="s">
        <v>281</v>
      </c>
      <c r="E47" s="34" t="s">
        <v>12</v>
      </c>
      <c r="F47" s="35" t="s">
        <v>46</v>
      </c>
      <c r="G47" s="33">
        <v>54</v>
      </c>
      <c r="H47" s="36">
        <v>918</v>
      </c>
      <c r="I47" s="37">
        <v>2.75</v>
      </c>
      <c r="J47" s="37">
        <f t="shared" si="0"/>
        <v>648</v>
      </c>
      <c r="K47" s="37">
        <v>35</v>
      </c>
      <c r="L47" s="37">
        <f t="shared" si="1"/>
        <v>3207.5</v>
      </c>
      <c r="M47" s="33" t="s">
        <v>142</v>
      </c>
    </row>
    <row r="48" spans="1:13" s="4" customFormat="1" ht="15.95" customHeight="1">
      <c r="A48" s="32">
        <f t="shared" si="2"/>
        <v>44</v>
      </c>
      <c r="B48" s="33" t="s">
        <v>275</v>
      </c>
      <c r="C48" s="33" t="s">
        <v>282</v>
      </c>
      <c r="D48" s="33" t="s">
        <v>283</v>
      </c>
      <c r="E48" s="34" t="s">
        <v>12</v>
      </c>
      <c r="F48" s="35" t="s">
        <v>3</v>
      </c>
      <c r="G48" s="33">
        <v>13</v>
      </c>
      <c r="H48" s="36">
        <v>357</v>
      </c>
      <c r="I48" s="37">
        <v>2.75</v>
      </c>
      <c r="J48" s="37">
        <f t="shared" si="0"/>
        <v>156</v>
      </c>
      <c r="K48" s="37">
        <v>35</v>
      </c>
      <c r="L48" s="37">
        <f t="shared" si="1"/>
        <v>1172.75</v>
      </c>
      <c r="M48" s="33" t="s">
        <v>137</v>
      </c>
    </row>
    <row r="49" spans="1:13" s="4" customFormat="1" ht="15.95" customHeight="1">
      <c r="A49" s="60" t="s">
        <v>284</v>
      </c>
      <c r="B49" s="61"/>
      <c r="C49" s="61"/>
      <c r="D49" s="61"/>
      <c r="E49" s="61"/>
      <c r="F49" s="61"/>
      <c r="G49" s="61"/>
      <c r="H49" s="61"/>
      <c r="I49" s="61"/>
      <c r="J49" s="61"/>
      <c r="K49" s="62"/>
      <c r="L49" s="44">
        <f>ROUND(SUM(L5:L48),0)</f>
        <v>97024</v>
      </c>
      <c r="M49" s="45"/>
    </row>
    <row r="50" spans="1:13" s="4" customFormat="1" ht="15.95" customHeight="1">
      <c r="A50" s="46"/>
      <c r="B50" s="47"/>
      <c r="C50" s="47"/>
      <c r="D50" s="47"/>
      <c r="E50" s="47"/>
      <c r="F50" s="48"/>
      <c r="G50" s="28">
        <f>SUM(G5:G48)</f>
        <v>1300</v>
      </c>
      <c r="H50" s="30">
        <f>SUM(H5:H48)</f>
        <v>27340.89</v>
      </c>
      <c r="I50" s="49"/>
      <c r="J50" s="49"/>
      <c r="K50" s="49"/>
      <c r="L50" s="49"/>
      <c r="M50" s="47"/>
    </row>
    <row r="51" spans="1:13" s="3" customFormat="1" ht="32.25" customHeight="1">
      <c r="A51" s="50" t="s">
        <v>285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2"/>
    </row>
    <row r="52" spans="1:13" s="3" customFormat="1" ht="30" customHeight="1">
      <c r="A52" s="50" t="s">
        <v>0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2"/>
    </row>
  </sheetData>
  <sortState ref="B4:L18">
    <sortCondition ref="B4:B18"/>
    <sortCondition ref="C4:C18"/>
  </sortState>
  <mergeCells count="7">
    <mergeCell ref="A52:L52"/>
    <mergeCell ref="A51:L51"/>
    <mergeCell ref="H2:L2"/>
    <mergeCell ref="H3:L3"/>
    <mergeCell ref="A2:G2"/>
    <mergeCell ref="A3:G3"/>
    <mergeCell ref="A49:K49"/>
  </mergeCells>
  <conditionalFormatting sqref="C4:C50">
    <cfRule type="duplicateValues" dxfId="0" priority="57"/>
  </conditionalFormatting>
  <pageMargins left="0.31496062992125984" right="0.11811023622047245" top="0.43307086614173229" bottom="0.6692913385826772" header="0.19685039370078741" footer="0.31496062992125984"/>
  <pageSetup scale="99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66" t="s">
        <v>123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>
        <f>VLOOKUP(F7,Invoice!$F$4:$I$50,4,FALSE)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>
        <f>VLOOKUP(F8,Invoice!$F$4:$I$50,4,FALSE)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 t="e">
        <f>VLOOKUP(F15,Invoice!$F$4:$I$50,4,FALSE)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VLOOKUP(F18,Invoice!$F$4:$I$50,4,FALSE)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>
        <f>VLOOKUP(F20,Invoice!$F$4:$I$50,4,FALSE)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VLOOKUP(F22,Invoice!$F$4:$I$50,4,FALSE)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VLOOKUP(F23,Invoice!$F$4:$I$50,4,FALSE)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VLOOKUP(F24,Invoice!$F$4:$I$50,4,FALSE)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VLOOKUP(F25,Invoice!$F$4:$I$50,4,FALSE)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VLOOKUP(F27,Invoice!$F$4:$I$50,4,FALSE)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VLOOKUP(F28,Invoice!$F$4:$I$50,4,FALSE)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VLOOKUP(F29,Invoice!$F$4:$I$50,4,FALSE)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>
        <f>VLOOKUP(F33,Invoice!$F$4:$I$50,4,FALSE)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>
        <f>VLOOKUP(F34,Invoice!$F$4:$I$50,4,FALSE)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>
        <f>VLOOKUP(F36,Invoice!$F$4:$I$50,4,FALSE)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VLOOKUP(F37,Invoice!$F$4:$I$50,4,FALSE)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VLOOKUP(F44,Invoice!$F$4:$I$50,4,FALSE)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 t="e">
        <f>VLOOKUP(F46,Invoice!$F$4:$I$50,4,FALSE)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 t="e">
        <f>VLOOKUP(F48,Invoice!$F$4:$I$50,4,FALSE)</f>
        <v>#N/A</v>
      </c>
      <c r="J48" s="12">
        <f t="shared" si="0"/>
        <v>948</v>
      </c>
      <c r="K48" s="12">
        <v>35</v>
      </c>
      <c r="L48" s="12" t="e">
        <f t="shared" si="1"/>
        <v>#N/A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 t="e">
        <f>SUM(L48)</f>
        <v>#N/A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 t="e">
        <f>VLOOKUP(F50,Invoice!$F$4:$I$50,4,FALSE)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>
        <f>VLOOKUP(F53,Invoice!$F$4:$I$50,4,FALSE)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>
        <f>VLOOKUP(F54,Invoice!$F$4:$I$50,4,FALSE)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63" t="s">
        <v>122</v>
      </c>
      <c r="B57" s="64"/>
      <c r="C57" s="64"/>
      <c r="D57" s="64"/>
      <c r="E57" s="64"/>
      <c r="F57" s="65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2025-04-17T07:11:06Z</cp:lastPrinted>
  <dcterms:created xsi:type="dcterms:W3CDTF">2023-10-09T12:38:08Z</dcterms:created>
  <dcterms:modified xsi:type="dcterms:W3CDTF">2025-04-17T07:11:07Z</dcterms:modified>
</cp:coreProperties>
</file>