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021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Invoice!$A$3:$M$29</definedName>
  </definedNames>
  <calcPr calcId="144525"/>
</workbook>
</file>

<file path=xl/calcChain.xml><?xml version="1.0" encoding="utf-8"?>
<calcChain xmlns="http://schemas.openxmlformats.org/spreadsheetml/2006/main">
  <c r="H27" i="1" l="1"/>
  <c r="G27" i="1"/>
  <c r="J25" i="1"/>
  <c r="M25" i="1" s="1"/>
  <c r="J24" i="1"/>
  <c r="I24" i="1"/>
  <c r="M24" i="1" s="1"/>
  <c r="J23" i="1"/>
  <c r="I23" i="1"/>
  <c r="M23" i="1" s="1"/>
  <c r="J22" i="1"/>
  <c r="I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I16" i="1"/>
  <c r="M16" i="1" s="1"/>
  <c r="J15" i="1"/>
  <c r="M15" i="1" s="1"/>
  <c r="M14" i="1"/>
  <c r="J14" i="1"/>
  <c r="J13" i="1"/>
  <c r="I13" i="1"/>
  <c r="J12" i="1"/>
  <c r="I12" i="1"/>
  <c r="J11" i="1"/>
  <c r="I11" i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J4" i="1"/>
  <c r="I4" i="1"/>
  <c r="M4" i="1" l="1"/>
  <c r="M11" i="1"/>
  <c r="M12" i="1"/>
  <c r="M13" i="1"/>
  <c r="M26" i="1"/>
</calcChain>
</file>

<file path=xl/sharedStrings.xml><?xml version="1.0" encoding="utf-8"?>
<sst xmlns="http://schemas.openxmlformats.org/spreadsheetml/2006/main" count="152" uniqueCount="114">
  <si>
    <t>INVOICE
PRAGATI LOGISTICS,SAMANTA SAHI KHUNTIA LANE,8984191006
GST No:21AGHPB9356M1Z9</t>
  </si>
  <si>
    <t>Thanking you for your business.
PRAGATI LOGISTICS</t>
  </si>
  <si>
    <t>BELPARA</t>
  </si>
  <si>
    <t>JAMLA BRAGARH</t>
  </si>
  <si>
    <t>GOSALA</t>
  </si>
  <si>
    <t>KALLA DEOGARH</t>
  </si>
  <si>
    <t>AMT.</t>
  </si>
  <si>
    <t>HML</t>
  </si>
  <si>
    <t>CASE</t>
  </si>
  <si>
    <t>WEIGHT</t>
  </si>
  <si>
    <t>RAMPUR</t>
  </si>
  <si>
    <t>TO,
M/S DIBYAJYOTI CONSTRICTION SERVICE 
C/O : M/S NU VISTA LIMITED
Address: GRAND FLOOR, PLOT NO-A/10, HOUSING BOARD COLONY, 
BARAMUNDA, BHUBANESWAR, KHURDA, ODISHA-751003
GST No: 21ADYPP5392D1Z7</t>
  </si>
  <si>
    <t>Kindly, verify &amp; confirm within 7 days, else GST will be filed by 20th JANUARY, 2023.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</si>
  <si>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</si>
  <si>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</si>
  <si>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</si>
  <si>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</si>
  <si>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</si>
  <si>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</si>
  <si>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RATE</t>
  </si>
  <si>
    <t>DD.CH.</t>
  </si>
  <si>
    <t>LR CH.</t>
  </si>
  <si>
    <t>PARTY NAME</t>
  </si>
  <si>
    <t>02/12/2022</t>
  </si>
  <si>
    <t>PL/BH/12396/22-23</t>
  </si>
  <si>
    <t>4902</t>
  </si>
  <si>
    <t>CTC</t>
  </si>
  <si>
    <t>QUALITY BUILDING MATERAILS</t>
  </si>
  <si>
    <t>PL/BH/12397/22-23</t>
  </si>
  <si>
    <t>4774</t>
  </si>
  <si>
    <t>TIKIRI</t>
  </si>
  <si>
    <t>SADANGI TRADERS</t>
  </si>
  <si>
    <t>03/12/2022</t>
  </si>
  <si>
    <t>PL/BH/12482/22-23</t>
  </si>
  <si>
    <t>5260</t>
  </si>
  <si>
    <t>BHANJANAGAR</t>
  </si>
  <si>
    <t>GADADHAR IRON AND HARDWARE</t>
  </si>
  <si>
    <t>06/12/2022</t>
  </si>
  <si>
    <t>PL/BH/12594/22-23</t>
  </si>
  <si>
    <t>5676</t>
  </si>
  <si>
    <t>BHAGAMUNDAA</t>
  </si>
  <si>
    <t>sahoo traders BHAGAMUNDA</t>
  </si>
  <si>
    <t>17/12/2022</t>
  </si>
  <si>
    <t>PL/BH/12974/22-23</t>
  </si>
  <si>
    <t>6758</t>
  </si>
  <si>
    <t>KENDMUDI PATNAGARH</t>
  </si>
  <si>
    <t>ARBI TRADERS</t>
  </si>
  <si>
    <t>PL/BH/13005/22-23</t>
  </si>
  <si>
    <t>6888/887/886</t>
  </si>
  <si>
    <t>PHULBANI</t>
  </si>
  <si>
    <t>SHIVANSH TRADERS</t>
  </si>
  <si>
    <t>21/12/2022</t>
  </si>
  <si>
    <t>PL/BH/13153/22-23</t>
  </si>
  <si>
    <t>37612</t>
  </si>
  <si>
    <t>LITIGUDA DHARMAGARH</t>
  </si>
  <si>
    <t>SUHANI TRADING COMPANY</t>
  </si>
  <si>
    <t>22/12/2022</t>
  </si>
  <si>
    <t>PL/BH/13198/22-23</t>
  </si>
  <si>
    <t>7794</t>
  </si>
  <si>
    <t>26/12/2022</t>
  </si>
  <si>
    <t>PL/BH/13318/22-23</t>
  </si>
  <si>
    <t>8239/42/41/40</t>
  </si>
  <si>
    <t>ARIHANT STORE</t>
  </si>
  <si>
    <t>27/12/2022</t>
  </si>
  <si>
    <t>PL/BH/13346/22-23</t>
  </si>
  <si>
    <t>8459</t>
  </si>
  <si>
    <t>PRINCE BUILDING MATERIALS</t>
  </si>
  <si>
    <t>PL/BH/13347/22-23</t>
  </si>
  <si>
    <t>8460</t>
  </si>
  <si>
    <t>PARMANPUR</t>
  </si>
  <si>
    <t>SUNIL AGRO</t>
  </si>
  <si>
    <t>PL/BH/13348/22-23</t>
  </si>
  <si>
    <t>8017</t>
  </si>
  <si>
    <t>BIHABANP LANJIBERNA</t>
  </si>
  <si>
    <t>RITURAJ ENTERPRISES</t>
  </si>
  <si>
    <t>PL/BH/13350/22-23</t>
  </si>
  <si>
    <t>8231</t>
  </si>
  <si>
    <t>GOBARDHAN AGARWAL</t>
  </si>
  <si>
    <t>PL/BH/13351/22-23</t>
  </si>
  <si>
    <t>8232</t>
  </si>
  <si>
    <t>DHANGER BARGARH</t>
  </si>
  <si>
    <t>PARAS TRADERS</t>
  </si>
  <si>
    <t>PL/BH/13352/22-23</t>
  </si>
  <si>
    <t>8246</t>
  </si>
  <si>
    <t>G UDAYAGIRI</t>
  </si>
  <si>
    <t>jai jagannath suppliers</t>
  </si>
  <si>
    <t>PL/BH/13386/22-23</t>
  </si>
  <si>
    <t>8472</t>
  </si>
  <si>
    <t>MUNIGUDA</t>
  </si>
  <si>
    <t>SUMEDHA ENTERPRISES</t>
  </si>
  <si>
    <t>PL/BH/13391/22-23</t>
  </si>
  <si>
    <t>8742</t>
  </si>
  <si>
    <t>UMERKOT</t>
  </si>
  <si>
    <t>ISHANT TRADERS</t>
  </si>
  <si>
    <t>29/12/2022</t>
  </si>
  <si>
    <t>PL/BH/13458/22-23</t>
  </si>
  <si>
    <t>8744</t>
  </si>
  <si>
    <t>SURUDA SUNDERGARH</t>
  </si>
  <si>
    <t>SANDEEP TRADERS</t>
  </si>
  <si>
    <t>PL/BH/13461/22-23</t>
  </si>
  <si>
    <t>8974</t>
  </si>
  <si>
    <t>PL/BH/13467/22-23</t>
  </si>
  <si>
    <t>8972</t>
  </si>
  <si>
    <t>SUMITRA TRADERS</t>
  </si>
  <si>
    <t>PL/BH/13468/22-23</t>
  </si>
  <si>
    <t>8977/78/80/82</t>
  </si>
  <si>
    <t>PRATAP IRON STORE</t>
  </si>
  <si>
    <t>31/12/2022</t>
  </si>
  <si>
    <t>PL/BH/13654/22-23</t>
  </si>
  <si>
    <t>9242</t>
  </si>
  <si>
    <t>SINGHARPUR</t>
  </si>
  <si>
    <t>SURESH AGRAWAL</t>
  </si>
  <si>
    <t>(RUPEES FORTY NINE THOUSAND TWENTY SEVEN ONLY)</t>
  </si>
  <si>
    <t xml:space="preserve">Bill Date: 31/12/2022
Bill #: INV-34512/22-23
Total Amount: 49027.00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</si>
</sst>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4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409574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95725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NOVEMBER,%202022%20PL/NU%20VISTA%20LIMITED%20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ROURKELA</v>
          </cell>
          <cell r="G4">
            <v>3</v>
          </cell>
          <cell r="H4">
            <v>600</v>
          </cell>
          <cell r="I4">
            <v>2.5</v>
          </cell>
        </row>
        <row r="5">
          <cell r="F5" t="str">
            <v>SUNDERGARH (KINGIRKELA)</v>
          </cell>
          <cell r="G5">
            <v>8</v>
          </cell>
          <cell r="H5">
            <v>122</v>
          </cell>
          <cell r="I5">
            <v>3.5</v>
          </cell>
        </row>
        <row r="6">
          <cell r="F6" t="str">
            <v>HIMGIR</v>
          </cell>
          <cell r="G6">
            <v>2</v>
          </cell>
          <cell r="H6">
            <v>400</v>
          </cell>
          <cell r="I6">
            <v>4</v>
          </cell>
        </row>
        <row r="7">
          <cell r="F7" t="str">
            <v xml:space="preserve">PARALAKHEMUNDI </v>
          </cell>
          <cell r="G7">
            <v>7</v>
          </cell>
          <cell r="H7">
            <v>102</v>
          </cell>
          <cell r="I7">
            <v>4</v>
          </cell>
        </row>
        <row r="8">
          <cell r="F8" t="str">
            <v>KEONJHAR</v>
          </cell>
          <cell r="G8">
            <v>7</v>
          </cell>
          <cell r="H8">
            <v>100</v>
          </cell>
          <cell r="I8">
            <v>2.5</v>
          </cell>
        </row>
        <row r="9">
          <cell r="F9" t="str">
            <v>BERHAMPUR</v>
          </cell>
          <cell r="G9">
            <v>10</v>
          </cell>
          <cell r="H9">
            <v>100</v>
          </cell>
          <cell r="I9">
            <v>2.5</v>
          </cell>
        </row>
        <row r="10">
          <cell r="F10" t="str">
            <v>NUAGAM GANJAM</v>
          </cell>
          <cell r="G10">
            <v>10</v>
          </cell>
          <cell r="H10">
            <v>104</v>
          </cell>
          <cell r="I10">
            <v>3.5</v>
          </cell>
        </row>
        <row r="11">
          <cell r="F11" t="str">
            <v>BRAJARAJNAGAR</v>
          </cell>
          <cell r="G11">
            <v>8</v>
          </cell>
          <cell r="H11">
            <v>100</v>
          </cell>
          <cell r="I11">
            <v>3.5</v>
          </cell>
        </row>
        <row r="12">
          <cell r="F12" t="str">
            <v>GOSALA</v>
          </cell>
          <cell r="G12">
            <v>17</v>
          </cell>
          <cell r="H12">
            <v>204</v>
          </cell>
          <cell r="I12">
            <v>4</v>
          </cell>
        </row>
        <row r="13">
          <cell r="F13" t="str">
            <v>BELPARA</v>
          </cell>
          <cell r="G13">
            <v>43</v>
          </cell>
          <cell r="H13">
            <v>446</v>
          </cell>
          <cell r="I13">
            <v>4</v>
          </cell>
        </row>
        <row r="14">
          <cell r="F14" t="str">
            <v>JAMLA BRAGARH</v>
          </cell>
          <cell r="G14">
            <v>17</v>
          </cell>
          <cell r="H14">
            <v>210</v>
          </cell>
          <cell r="I14">
            <v>4</v>
          </cell>
        </row>
        <row r="15">
          <cell r="F15" t="str">
            <v>BELPARA</v>
          </cell>
          <cell r="G15">
            <v>14</v>
          </cell>
          <cell r="H15">
            <v>148</v>
          </cell>
          <cell r="I15">
            <v>4</v>
          </cell>
        </row>
        <row r="16">
          <cell r="F16" t="str">
            <v>JEYPORE</v>
          </cell>
          <cell r="G16">
            <v>1</v>
          </cell>
          <cell r="H16">
            <v>200</v>
          </cell>
          <cell r="I16">
            <v>4</v>
          </cell>
        </row>
        <row r="17">
          <cell r="F17" t="str">
            <v>RAMPUR</v>
          </cell>
          <cell r="G17">
            <v>20</v>
          </cell>
          <cell r="H17">
            <v>210</v>
          </cell>
          <cell r="I17">
            <v>4</v>
          </cell>
        </row>
        <row r="18">
          <cell r="F18" t="str">
            <v>BELPARA</v>
          </cell>
          <cell r="G18">
            <v>36</v>
          </cell>
          <cell r="H18">
            <v>414</v>
          </cell>
          <cell r="I18">
            <v>4</v>
          </cell>
        </row>
        <row r="19">
          <cell r="F19" t="str">
            <v>DEOGARH</v>
          </cell>
          <cell r="G19">
            <v>11</v>
          </cell>
          <cell r="H19">
            <v>114</v>
          </cell>
          <cell r="I19">
            <v>3.5</v>
          </cell>
        </row>
        <row r="20">
          <cell r="F20" t="str">
            <v>SUNDERGARH</v>
          </cell>
          <cell r="G20">
            <v>5</v>
          </cell>
          <cell r="H20">
            <v>1000</v>
          </cell>
          <cell r="I20">
            <v>3.5</v>
          </cell>
        </row>
        <row r="21">
          <cell r="F21" t="str">
            <v>KALLA DEOGARH</v>
          </cell>
          <cell r="G21">
            <v>1</v>
          </cell>
          <cell r="H21">
            <v>200</v>
          </cell>
          <cell r="I21">
            <v>3.5</v>
          </cell>
        </row>
        <row r="22">
          <cell r="F22" t="str">
            <v>SUBDEGA</v>
          </cell>
          <cell r="G22">
            <v>5</v>
          </cell>
          <cell r="H22">
            <v>241</v>
          </cell>
          <cell r="I22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N2" sqref="N2"/>
    </sheetView>
  </sheetViews>
  <sheetFormatPr defaultRowHeight="15"/>
  <cols>
    <col min="1" max="1" width="3.42578125" style="1" customWidth="1"/>
    <col min="2" max="2" width="10.7109375" style="1" bestFit="1" customWidth="1"/>
    <col min="3" max="3" width="18" style="1" bestFit="1" customWidth="1"/>
    <col min="4" max="4" width="13.7109375" style="1" bestFit="1" customWidth="1"/>
    <col min="5" max="5" width="6.5703125" style="1" customWidth="1"/>
    <col min="6" max="6" width="23" style="1" bestFit="1" customWidth="1"/>
    <col min="7" max="7" width="5.140625" style="1" bestFit="1" customWidth="1"/>
    <col min="8" max="8" width="8" style="1" customWidth="1"/>
    <col min="9" max="9" width="5" style="2" bestFit="1" customWidth="1"/>
    <col min="10" max="10" width="6" style="2" customWidth="1"/>
    <col min="11" max="11" width="7.5703125" style="2" bestFit="1" customWidth="1"/>
    <col min="12" max="12" width="6.42578125" style="2" customWidth="1"/>
    <col min="13" max="13" width="8.5703125" style="2" bestFit="1" customWidth="1"/>
    <col min="14" max="14" width="32" style="1" bestFit="1" customWidth="1"/>
    <col min="15" max="16384" width="9.140625" style="1"/>
  </cols>
  <sheetData>
    <row r="1" spans="1:14" ht="90" customHeight="1">
      <c r="A1" s="9"/>
      <c r="B1" s="9"/>
      <c r="C1" s="9"/>
      <c r="D1" s="9"/>
      <c r="E1" s="9"/>
      <c r="F1" s="9"/>
      <c r="G1" s="7" t="s">
        <v>0</v>
      </c>
      <c r="H1" s="7"/>
      <c r="I1" s="7"/>
      <c r="J1" s="7"/>
      <c r="K1" s="7"/>
      <c r="L1" s="7"/>
      <c r="M1" s="7"/>
    </row>
    <row r="2" spans="1:14" ht="94.5" customHeight="1">
      <c r="A2" s="8" t="s">
        <v>11</v>
      </c>
      <c r="B2" s="8"/>
      <c r="C2" s="8"/>
      <c r="D2" s="8"/>
      <c r="E2" s="8"/>
      <c r="F2" s="8"/>
      <c r="G2" s="7" t="s">
        <v>113</v>
      </c>
      <c r="H2" s="7"/>
      <c r="I2" s="7"/>
      <c r="J2" s="7"/>
      <c r="K2" s="7"/>
      <c r="L2" s="7"/>
      <c r="M2" s="7"/>
    </row>
    <row r="3" spans="1:14" s="4" customFormat="1" ht="15" customHeight="1">
      <c r="A3" s="10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8</v>
      </c>
      <c r="H3" s="10" t="s">
        <v>9</v>
      </c>
      <c r="I3" s="10" t="s">
        <v>19</v>
      </c>
      <c r="J3" s="10" t="s">
        <v>7</v>
      </c>
      <c r="K3" s="10" t="s">
        <v>20</v>
      </c>
      <c r="L3" s="10" t="s">
        <v>21</v>
      </c>
      <c r="M3" s="10" t="s">
        <v>6</v>
      </c>
      <c r="N3" s="11" t="s">
        <v>22</v>
      </c>
    </row>
    <row r="4" spans="1:14" s="4" customFormat="1" ht="15" customHeight="1">
      <c r="A4" s="12">
        <v>1</v>
      </c>
      <c r="B4" s="13" t="s">
        <v>23</v>
      </c>
      <c r="C4" s="13" t="s">
        <v>24</v>
      </c>
      <c r="D4" s="13" t="s">
        <v>25</v>
      </c>
      <c r="E4" s="14" t="s">
        <v>26</v>
      </c>
      <c r="F4" s="13" t="s">
        <v>4</v>
      </c>
      <c r="G4" s="13">
        <v>20</v>
      </c>
      <c r="H4" s="13">
        <v>300</v>
      </c>
      <c r="I4" s="15">
        <f>VLOOKUP(F4,[1]Invoice!$F$4:$I$22,4,FALSE)</f>
        <v>4</v>
      </c>
      <c r="J4" s="15">
        <f>G4*2</f>
        <v>40</v>
      </c>
      <c r="K4" s="15">
        <v>500</v>
      </c>
      <c r="L4" s="15">
        <v>40</v>
      </c>
      <c r="M4" s="15">
        <f>H4*I4+J4+K4+L4</f>
        <v>1780</v>
      </c>
      <c r="N4" s="16" t="s">
        <v>27</v>
      </c>
    </row>
    <row r="5" spans="1:14" s="4" customFormat="1" ht="15" customHeight="1">
      <c r="A5" s="12">
        <f>A4+1</f>
        <v>2</v>
      </c>
      <c r="B5" s="13" t="s">
        <v>23</v>
      </c>
      <c r="C5" s="13" t="s">
        <v>28</v>
      </c>
      <c r="D5" s="13" t="s">
        <v>29</v>
      </c>
      <c r="E5" s="14" t="s">
        <v>26</v>
      </c>
      <c r="F5" s="13" t="s">
        <v>30</v>
      </c>
      <c r="G5" s="13">
        <v>20</v>
      </c>
      <c r="H5" s="13">
        <v>220</v>
      </c>
      <c r="I5" s="15">
        <v>3.5</v>
      </c>
      <c r="J5" s="15">
        <f>G5*2</f>
        <v>40</v>
      </c>
      <c r="K5" s="15">
        <v>1500</v>
      </c>
      <c r="L5" s="15">
        <v>40</v>
      </c>
      <c r="M5" s="15">
        <f>H5*I5+J5+K5+L5</f>
        <v>2350</v>
      </c>
      <c r="N5" s="16" t="s">
        <v>31</v>
      </c>
    </row>
    <row r="6" spans="1:14" s="4" customFormat="1" ht="15" customHeight="1">
      <c r="A6" s="12">
        <f t="shared" ref="A6:A25" si="0">A5+1</f>
        <v>3</v>
      </c>
      <c r="B6" s="13" t="s">
        <v>32</v>
      </c>
      <c r="C6" s="13" t="s">
        <v>33</v>
      </c>
      <c r="D6" s="13" t="s">
        <v>34</v>
      </c>
      <c r="E6" s="14" t="s">
        <v>26</v>
      </c>
      <c r="F6" s="13" t="s">
        <v>35</v>
      </c>
      <c r="G6" s="13">
        <v>6</v>
      </c>
      <c r="H6" s="13">
        <v>120</v>
      </c>
      <c r="I6" s="15">
        <v>4</v>
      </c>
      <c r="J6" s="15">
        <f>G6*2</f>
        <v>12</v>
      </c>
      <c r="K6" s="15">
        <v>1000</v>
      </c>
      <c r="L6" s="15">
        <v>40</v>
      </c>
      <c r="M6" s="15">
        <f>H6*I6+J6+K6+L6</f>
        <v>1532</v>
      </c>
      <c r="N6" s="16" t="s">
        <v>36</v>
      </c>
    </row>
    <row r="7" spans="1:14" s="4" customFormat="1" ht="15" customHeight="1">
      <c r="A7" s="12">
        <f t="shared" si="0"/>
        <v>4</v>
      </c>
      <c r="B7" s="13" t="s">
        <v>37</v>
      </c>
      <c r="C7" s="13" t="s">
        <v>38</v>
      </c>
      <c r="D7" s="13" t="s">
        <v>39</v>
      </c>
      <c r="E7" s="14" t="s">
        <v>26</v>
      </c>
      <c r="F7" s="13" t="s">
        <v>40</v>
      </c>
      <c r="G7" s="13">
        <v>22</v>
      </c>
      <c r="H7" s="13">
        <v>224</v>
      </c>
      <c r="I7" s="15">
        <v>3.5</v>
      </c>
      <c r="J7" s="15">
        <f>G7*2</f>
        <v>44</v>
      </c>
      <c r="K7" s="15">
        <v>1000</v>
      </c>
      <c r="L7" s="15">
        <v>40</v>
      </c>
      <c r="M7" s="15">
        <f>H7*I7+J7+K7+L7</f>
        <v>1868</v>
      </c>
      <c r="N7" s="16" t="s">
        <v>41</v>
      </c>
    </row>
    <row r="8" spans="1:14" s="4" customFormat="1" ht="15" customHeight="1">
      <c r="A8" s="12">
        <f t="shared" si="0"/>
        <v>5</v>
      </c>
      <c r="B8" s="13" t="s">
        <v>42</v>
      </c>
      <c r="C8" s="13" t="s">
        <v>43</v>
      </c>
      <c r="D8" s="13" t="s">
        <v>44</v>
      </c>
      <c r="E8" s="14" t="s">
        <v>26</v>
      </c>
      <c r="F8" s="13" t="s">
        <v>45</v>
      </c>
      <c r="G8" s="13">
        <v>1</v>
      </c>
      <c r="H8" s="13">
        <v>200</v>
      </c>
      <c r="I8" s="15">
        <v>4</v>
      </c>
      <c r="J8" s="15">
        <f>G8*2</f>
        <v>2</v>
      </c>
      <c r="K8" s="15">
        <v>1200</v>
      </c>
      <c r="L8" s="15">
        <v>40</v>
      </c>
      <c r="M8" s="15">
        <f>H8*I8+J8+K8+L8</f>
        <v>2042</v>
      </c>
      <c r="N8" s="16" t="s">
        <v>46</v>
      </c>
    </row>
    <row r="9" spans="1:14" s="4" customFormat="1" ht="15" customHeight="1">
      <c r="A9" s="12">
        <f t="shared" si="0"/>
        <v>6</v>
      </c>
      <c r="B9" s="13" t="s">
        <v>42</v>
      </c>
      <c r="C9" s="13" t="s">
        <v>47</v>
      </c>
      <c r="D9" s="13" t="s">
        <v>48</v>
      </c>
      <c r="E9" s="14" t="s">
        <v>26</v>
      </c>
      <c r="F9" s="13" t="s">
        <v>49</v>
      </c>
      <c r="G9" s="13">
        <v>8</v>
      </c>
      <c r="H9" s="13">
        <v>100</v>
      </c>
      <c r="I9" s="15">
        <v>3</v>
      </c>
      <c r="J9" s="15">
        <f>G9*2</f>
        <v>16</v>
      </c>
      <c r="K9" s="15">
        <v>500</v>
      </c>
      <c r="L9" s="15">
        <v>40</v>
      </c>
      <c r="M9" s="15">
        <f>H9*I9+J9+K9+L9</f>
        <v>856</v>
      </c>
      <c r="N9" s="16" t="s">
        <v>50</v>
      </c>
    </row>
    <row r="10" spans="1:14" s="4" customFormat="1" ht="15" customHeight="1">
      <c r="A10" s="12">
        <f t="shared" si="0"/>
        <v>7</v>
      </c>
      <c r="B10" s="13" t="s">
        <v>51</v>
      </c>
      <c r="C10" s="13" t="s">
        <v>52</v>
      </c>
      <c r="D10" s="13" t="s">
        <v>53</v>
      </c>
      <c r="E10" s="14" t="s">
        <v>26</v>
      </c>
      <c r="F10" s="13" t="s">
        <v>54</v>
      </c>
      <c r="G10" s="13">
        <v>12</v>
      </c>
      <c r="H10" s="13">
        <v>130</v>
      </c>
      <c r="I10" s="15">
        <v>4.5</v>
      </c>
      <c r="J10" s="15">
        <f>G10*2</f>
        <v>24</v>
      </c>
      <c r="K10" s="15">
        <v>2500</v>
      </c>
      <c r="L10" s="15">
        <v>40</v>
      </c>
      <c r="M10" s="15">
        <f>H10*I10+J10+K10+L10</f>
        <v>3149</v>
      </c>
      <c r="N10" s="16" t="s">
        <v>55</v>
      </c>
    </row>
    <row r="11" spans="1:14" s="4" customFormat="1" ht="15" customHeight="1">
      <c r="A11" s="12">
        <f t="shared" si="0"/>
        <v>8</v>
      </c>
      <c r="B11" s="13" t="s">
        <v>56</v>
      </c>
      <c r="C11" s="13" t="s">
        <v>57</v>
      </c>
      <c r="D11" s="13" t="s">
        <v>58</v>
      </c>
      <c r="E11" s="14" t="s">
        <v>26</v>
      </c>
      <c r="F11" s="13" t="s">
        <v>4</v>
      </c>
      <c r="G11" s="13">
        <v>5</v>
      </c>
      <c r="H11" s="13">
        <v>100</v>
      </c>
      <c r="I11" s="15">
        <f>VLOOKUP(F11,[1]Invoice!$F$4:$I$22,4,FALSE)</f>
        <v>4</v>
      </c>
      <c r="J11" s="15">
        <f>G11*2</f>
        <v>10</v>
      </c>
      <c r="K11" s="15">
        <v>500</v>
      </c>
      <c r="L11" s="15">
        <v>40</v>
      </c>
      <c r="M11" s="15">
        <f>H11*I11+J11+K11+L11</f>
        <v>950</v>
      </c>
      <c r="N11" s="16" t="s">
        <v>27</v>
      </c>
    </row>
    <row r="12" spans="1:14" s="4" customFormat="1" ht="15" customHeight="1">
      <c r="A12" s="12">
        <f t="shared" si="0"/>
        <v>9</v>
      </c>
      <c r="B12" s="13" t="s">
        <v>59</v>
      </c>
      <c r="C12" s="13" t="s">
        <v>60</v>
      </c>
      <c r="D12" s="13" t="s">
        <v>61</v>
      </c>
      <c r="E12" s="14" t="s">
        <v>26</v>
      </c>
      <c r="F12" s="13" t="s">
        <v>2</v>
      </c>
      <c r="G12" s="13">
        <v>44</v>
      </c>
      <c r="H12" s="13">
        <v>508</v>
      </c>
      <c r="I12" s="15">
        <f>VLOOKUP(F12,[1]Invoice!$F$4:$I$22,4,FALSE)</f>
        <v>4</v>
      </c>
      <c r="J12" s="15">
        <f>G12*2</f>
        <v>88</v>
      </c>
      <c r="K12" s="15">
        <v>1500</v>
      </c>
      <c r="L12" s="15">
        <v>40</v>
      </c>
      <c r="M12" s="15">
        <f>H12*I12+J12+K12+L12</f>
        <v>3660</v>
      </c>
      <c r="N12" s="16" t="s">
        <v>62</v>
      </c>
    </row>
    <row r="13" spans="1:14" s="4" customFormat="1" ht="15" customHeight="1">
      <c r="A13" s="12">
        <f t="shared" si="0"/>
        <v>10</v>
      </c>
      <c r="B13" s="13" t="s">
        <v>63</v>
      </c>
      <c r="C13" s="13" t="s">
        <v>64</v>
      </c>
      <c r="D13" s="13" t="s">
        <v>65</v>
      </c>
      <c r="E13" s="14" t="s">
        <v>26</v>
      </c>
      <c r="F13" s="13" t="s">
        <v>4</v>
      </c>
      <c r="G13" s="13">
        <v>20</v>
      </c>
      <c r="H13" s="13">
        <v>204</v>
      </c>
      <c r="I13" s="15">
        <f>VLOOKUP(F13,[1]Invoice!$F$4:$I$22,4,FALSE)</f>
        <v>4</v>
      </c>
      <c r="J13" s="15">
        <f>G13*2</f>
        <v>40</v>
      </c>
      <c r="K13" s="15">
        <v>1000</v>
      </c>
      <c r="L13" s="15">
        <v>40</v>
      </c>
      <c r="M13" s="15">
        <f>H13*I13+J13+K13+L13</f>
        <v>1896</v>
      </c>
      <c r="N13" s="16" t="s">
        <v>66</v>
      </c>
    </row>
    <row r="14" spans="1:14" s="4" customFormat="1" ht="15" customHeight="1">
      <c r="A14" s="12">
        <f t="shared" si="0"/>
        <v>11</v>
      </c>
      <c r="B14" s="13" t="s">
        <v>63</v>
      </c>
      <c r="C14" s="13" t="s">
        <v>67</v>
      </c>
      <c r="D14" s="13" t="s">
        <v>68</v>
      </c>
      <c r="E14" s="14" t="s">
        <v>26</v>
      </c>
      <c r="F14" s="13" t="s">
        <v>69</v>
      </c>
      <c r="G14" s="13">
        <v>10</v>
      </c>
      <c r="H14" s="13">
        <v>100</v>
      </c>
      <c r="I14" s="15">
        <v>3.5</v>
      </c>
      <c r="J14" s="15">
        <f>G14*2</f>
        <v>20</v>
      </c>
      <c r="K14" s="15">
        <v>1200</v>
      </c>
      <c r="L14" s="15">
        <v>40</v>
      </c>
      <c r="M14" s="15">
        <f>H14*I14+J14+K14+L14</f>
        <v>1610</v>
      </c>
      <c r="N14" s="16" t="s">
        <v>70</v>
      </c>
    </row>
    <row r="15" spans="1:14" s="4" customFormat="1" ht="15" customHeight="1">
      <c r="A15" s="12">
        <f t="shared" si="0"/>
        <v>12</v>
      </c>
      <c r="B15" s="13" t="s">
        <v>63</v>
      </c>
      <c r="C15" s="13" t="s">
        <v>71</v>
      </c>
      <c r="D15" s="13" t="s">
        <v>72</v>
      </c>
      <c r="E15" s="14" t="s">
        <v>26</v>
      </c>
      <c r="F15" s="14" t="s">
        <v>73</v>
      </c>
      <c r="G15" s="13">
        <v>9</v>
      </c>
      <c r="H15" s="13">
        <v>102</v>
      </c>
      <c r="I15" s="15">
        <v>4</v>
      </c>
      <c r="J15" s="15">
        <f>G15*2</f>
        <v>18</v>
      </c>
      <c r="K15" s="15">
        <v>2700</v>
      </c>
      <c r="L15" s="15">
        <v>40</v>
      </c>
      <c r="M15" s="15">
        <f>H15*I15+J15+K15+L15</f>
        <v>3166</v>
      </c>
      <c r="N15" s="16" t="s">
        <v>74</v>
      </c>
    </row>
    <row r="16" spans="1:14" s="4" customFormat="1" ht="15" customHeight="1">
      <c r="A16" s="12">
        <f t="shared" si="0"/>
        <v>13</v>
      </c>
      <c r="B16" s="13" t="s">
        <v>63</v>
      </c>
      <c r="C16" s="13" t="s">
        <v>75</v>
      </c>
      <c r="D16" s="13" t="s">
        <v>76</v>
      </c>
      <c r="E16" s="14" t="s">
        <v>26</v>
      </c>
      <c r="F16" s="13" t="s">
        <v>10</v>
      </c>
      <c r="G16" s="13">
        <v>21</v>
      </c>
      <c r="H16" s="13">
        <v>210</v>
      </c>
      <c r="I16" s="15">
        <f>VLOOKUP(F16,[1]Invoice!$F$4:$I$22,4,FALSE)</f>
        <v>4</v>
      </c>
      <c r="J16" s="15">
        <f>G16*2</f>
        <v>42</v>
      </c>
      <c r="K16" s="15">
        <v>1800</v>
      </c>
      <c r="L16" s="15">
        <v>40</v>
      </c>
      <c r="M16" s="15">
        <f>H16*I16+J16+K16+L16</f>
        <v>2722</v>
      </c>
      <c r="N16" s="16" t="s">
        <v>77</v>
      </c>
    </row>
    <row r="17" spans="1:14" s="4" customFormat="1" ht="15" customHeight="1">
      <c r="A17" s="12">
        <f t="shared" si="0"/>
        <v>14</v>
      </c>
      <c r="B17" s="13" t="s">
        <v>63</v>
      </c>
      <c r="C17" s="13" t="s">
        <v>78</v>
      </c>
      <c r="D17" s="13" t="s">
        <v>79</v>
      </c>
      <c r="E17" s="14" t="s">
        <v>26</v>
      </c>
      <c r="F17" s="13" t="s">
        <v>80</v>
      </c>
      <c r="G17" s="13">
        <v>19</v>
      </c>
      <c r="H17" s="13">
        <v>204</v>
      </c>
      <c r="I17" s="15">
        <v>3.5</v>
      </c>
      <c r="J17" s="15">
        <f>G17*2</f>
        <v>38</v>
      </c>
      <c r="K17" s="15">
        <v>750</v>
      </c>
      <c r="L17" s="15">
        <v>40</v>
      </c>
      <c r="M17" s="15">
        <f>H17*I17+J17+K17+L17</f>
        <v>1542</v>
      </c>
      <c r="N17" s="16" t="s">
        <v>81</v>
      </c>
    </row>
    <row r="18" spans="1:14" s="4" customFormat="1" ht="15" customHeight="1">
      <c r="A18" s="12">
        <f t="shared" si="0"/>
        <v>15</v>
      </c>
      <c r="B18" s="13" t="s">
        <v>63</v>
      </c>
      <c r="C18" s="13" t="s">
        <v>82</v>
      </c>
      <c r="D18" s="13" t="s">
        <v>83</v>
      </c>
      <c r="E18" s="14" t="s">
        <v>26</v>
      </c>
      <c r="F18" s="13" t="s">
        <v>84</v>
      </c>
      <c r="G18" s="13">
        <v>1</v>
      </c>
      <c r="H18" s="13">
        <v>200</v>
      </c>
      <c r="I18" s="15">
        <v>4</v>
      </c>
      <c r="J18" s="15">
        <f>G18*2</f>
        <v>2</v>
      </c>
      <c r="K18" s="15">
        <v>500</v>
      </c>
      <c r="L18" s="15">
        <v>40</v>
      </c>
      <c r="M18" s="15">
        <f>H18*I18+J18+K18+L18</f>
        <v>1342</v>
      </c>
      <c r="N18" s="16" t="s">
        <v>85</v>
      </c>
    </row>
    <row r="19" spans="1:14" s="4" customFormat="1" ht="15" customHeight="1">
      <c r="A19" s="12">
        <f t="shared" si="0"/>
        <v>16</v>
      </c>
      <c r="B19" s="13" t="s">
        <v>63</v>
      </c>
      <c r="C19" s="13" t="s">
        <v>86</v>
      </c>
      <c r="D19" s="13" t="s">
        <v>87</v>
      </c>
      <c r="E19" s="14" t="s">
        <v>26</v>
      </c>
      <c r="F19" s="13" t="s">
        <v>88</v>
      </c>
      <c r="G19" s="13">
        <v>9</v>
      </c>
      <c r="H19" s="13">
        <v>100</v>
      </c>
      <c r="I19" s="15">
        <v>4</v>
      </c>
      <c r="J19" s="15">
        <f>G19*2</f>
        <v>18</v>
      </c>
      <c r="K19" s="15">
        <v>1500</v>
      </c>
      <c r="L19" s="15">
        <v>40</v>
      </c>
      <c r="M19" s="15">
        <f>H19*I19+J19+K19+L19</f>
        <v>1958</v>
      </c>
      <c r="N19" s="16" t="s">
        <v>89</v>
      </c>
    </row>
    <row r="20" spans="1:14" s="4" customFormat="1" ht="15" customHeight="1">
      <c r="A20" s="12">
        <f t="shared" si="0"/>
        <v>17</v>
      </c>
      <c r="B20" s="13" t="s">
        <v>63</v>
      </c>
      <c r="C20" s="13" t="s">
        <v>90</v>
      </c>
      <c r="D20" s="13" t="s">
        <v>91</v>
      </c>
      <c r="E20" s="14" t="s">
        <v>26</v>
      </c>
      <c r="F20" s="13" t="s">
        <v>92</v>
      </c>
      <c r="G20" s="13">
        <v>2</v>
      </c>
      <c r="H20" s="13">
        <v>400</v>
      </c>
      <c r="I20" s="15">
        <v>4</v>
      </c>
      <c r="J20" s="15">
        <f>G20*2</f>
        <v>4</v>
      </c>
      <c r="K20" s="15">
        <v>1300</v>
      </c>
      <c r="L20" s="15">
        <v>40</v>
      </c>
      <c r="M20" s="15">
        <f>H20*I20+J20+K20+L20</f>
        <v>2944</v>
      </c>
      <c r="N20" s="16" t="s">
        <v>93</v>
      </c>
    </row>
    <row r="21" spans="1:14">
      <c r="A21" s="12">
        <f t="shared" si="0"/>
        <v>18</v>
      </c>
      <c r="B21" s="13" t="s">
        <v>94</v>
      </c>
      <c r="C21" s="13" t="s">
        <v>95</v>
      </c>
      <c r="D21" s="13" t="s">
        <v>96</v>
      </c>
      <c r="E21" s="14" t="s">
        <v>26</v>
      </c>
      <c r="F21" s="13" t="s">
        <v>97</v>
      </c>
      <c r="G21" s="13">
        <v>9</v>
      </c>
      <c r="H21" s="13">
        <v>102</v>
      </c>
      <c r="I21" s="15">
        <v>4</v>
      </c>
      <c r="J21" s="15">
        <f>G21*2</f>
        <v>18</v>
      </c>
      <c r="K21" s="15">
        <v>2500</v>
      </c>
      <c r="L21" s="15">
        <v>40</v>
      </c>
      <c r="M21" s="15">
        <f>H21*I21+J21+K21+L21</f>
        <v>2966</v>
      </c>
      <c r="N21" s="16" t="s">
        <v>98</v>
      </c>
    </row>
    <row r="22" spans="1:14">
      <c r="A22" s="12">
        <f t="shared" si="0"/>
        <v>19</v>
      </c>
      <c r="B22" s="13" t="s">
        <v>94</v>
      </c>
      <c r="C22" s="13" t="s">
        <v>99</v>
      </c>
      <c r="D22" s="13" t="s">
        <v>100</v>
      </c>
      <c r="E22" s="14" t="s">
        <v>26</v>
      </c>
      <c r="F22" s="13" t="s">
        <v>2</v>
      </c>
      <c r="G22" s="13">
        <v>49</v>
      </c>
      <c r="H22" s="13">
        <v>500</v>
      </c>
      <c r="I22" s="15">
        <f>VLOOKUP(F22,[1]Invoice!$F$4:$I$22,4,FALSE)</f>
        <v>4</v>
      </c>
      <c r="J22" s="15">
        <f>G22*2</f>
        <v>98</v>
      </c>
      <c r="K22" s="15">
        <v>1500</v>
      </c>
      <c r="L22" s="15">
        <v>40</v>
      </c>
      <c r="M22" s="15">
        <f>H22*I22+J22+K22+L22</f>
        <v>3638</v>
      </c>
      <c r="N22" s="16" t="s">
        <v>62</v>
      </c>
    </row>
    <row r="23" spans="1:14">
      <c r="A23" s="12">
        <f t="shared" si="0"/>
        <v>20</v>
      </c>
      <c r="B23" s="13" t="s">
        <v>94</v>
      </c>
      <c r="C23" s="13" t="s">
        <v>101</v>
      </c>
      <c r="D23" s="13" t="s">
        <v>102</v>
      </c>
      <c r="E23" s="14" t="s">
        <v>26</v>
      </c>
      <c r="F23" s="13" t="s">
        <v>5</v>
      </c>
      <c r="G23" s="13">
        <v>7</v>
      </c>
      <c r="H23" s="13">
        <v>100</v>
      </c>
      <c r="I23" s="15">
        <f>VLOOKUP(F23,[1]Invoice!$F$4:$I$22,4,FALSE)</f>
        <v>3.5</v>
      </c>
      <c r="J23" s="15">
        <f>G23*2</f>
        <v>14</v>
      </c>
      <c r="K23" s="15">
        <v>1000</v>
      </c>
      <c r="L23" s="15">
        <v>40</v>
      </c>
      <c r="M23" s="15">
        <f>H23*I23+J23+K23+L23</f>
        <v>1404</v>
      </c>
      <c r="N23" s="16" t="s">
        <v>103</v>
      </c>
    </row>
    <row r="24" spans="1:14">
      <c r="A24" s="12">
        <f t="shared" si="0"/>
        <v>21</v>
      </c>
      <c r="B24" s="13" t="s">
        <v>94</v>
      </c>
      <c r="C24" s="13" t="s">
        <v>104</v>
      </c>
      <c r="D24" s="13" t="s">
        <v>105</v>
      </c>
      <c r="E24" s="14" t="s">
        <v>26</v>
      </c>
      <c r="F24" s="13" t="s">
        <v>3</v>
      </c>
      <c r="G24" s="13">
        <v>18</v>
      </c>
      <c r="H24" s="13">
        <v>204</v>
      </c>
      <c r="I24" s="15">
        <f>VLOOKUP(F24,[1]Invoice!$F$4:$I$22,4,FALSE)</f>
        <v>4</v>
      </c>
      <c r="J24" s="15">
        <f>G24*2</f>
        <v>36</v>
      </c>
      <c r="K24" s="15">
        <v>1800</v>
      </c>
      <c r="L24" s="15">
        <v>40</v>
      </c>
      <c r="M24" s="15">
        <f>H24*I24+J24+K24+L24</f>
        <v>2692</v>
      </c>
      <c r="N24" s="16" t="s">
        <v>106</v>
      </c>
    </row>
    <row r="25" spans="1:14">
      <c r="A25" s="12">
        <f t="shared" si="0"/>
        <v>22</v>
      </c>
      <c r="B25" s="13" t="s">
        <v>107</v>
      </c>
      <c r="C25" s="13" t="s">
        <v>108</v>
      </c>
      <c r="D25" s="13" t="s">
        <v>109</v>
      </c>
      <c r="E25" s="14" t="s">
        <v>26</v>
      </c>
      <c r="F25" s="13" t="s">
        <v>110</v>
      </c>
      <c r="G25" s="13">
        <v>10</v>
      </c>
      <c r="H25" s="13">
        <v>100</v>
      </c>
      <c r="I25" s="15">
        <v>4</v>
      </c>
      <c r="J25" s="15">
        <f>G25*2</f>
        <v>20</v>
      </c>
      <c r="K25" s="15">
        <v>2500</v>
      </c>
      <c r="L25" s="15">
        <v>40</v>
      </c>
      <c r="M25" s="15">
        <f>H25*I25+J25+K25+L25</f>
        <v>2960</v>
      </c>
      <c r="N25" s="16" t="s">
        <v>111</v>
      </c>
    </row>
    <row r="26" spans="1:14">
      <c r="A26" s="17" t="s">
        <v>112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  <c r="M26" s="20">
        <f>SUM(M4:M25)</f>
        <v>49027</v>
      </c>
      <c r="N26" s="21"/>
    </row>
    <row r="27" spans="1:14" s="3" customFormat="1">
      <c r="A27" s="21"/>
      <c r="B27" s="21"/>
      <c r="C27" s="21"/>
      <c r="D27" s="21"/>
      <c r="E27" s="21"/>
      <c r="F27" s="21"/>
      <c r="G27" s="10">
        <f>SUM(G4:G25)</f>
        <v>322</v>
      </c>
      <c r="H27" s="10">
        <f>SUM(H4:H25)</f>
        <v>4428</v>
      </c>
      <c r="I27" s="21"/>
      <c r="J27" s="21"/>
      <c r="K27" s="21"/>
      <c r="L27" s="21"/>
      <c r="M27" s="21"/>
      <c r="N27" s="21"/>
    </row>
    <row r="28" spans="1:14" s="3" customFormat="1" ht="30" customHeight="1">
      <c r="A28" s="5" t="s">
        <v>12</v>
      </c>
      <c r="B28" s="5"/>
      <c r="C28" s="5"/>
      <c r="D28" s="5"/>
      <c r="E28" s="5"/>
      <c r="F28" s="5"/>
      <c r="G28" s="5"/>
      <c r="H28" s="5"/>
      <c r="I28" s="6"/>
      <c r="J28" s="6"/>
      <c r="K28" s="6"/>
      <c r="L28" s="6"/>
      <c r="M28" s="6"/>
    </row>
    <row r="29" spans="1:14" s="3" customFormat="1" ht="30" customHeight="1">
      <c r="A29" s="5" t="s">
        <v>1</v>
      </c>
      <c r="B29" s="5"/>
      <c r="C29" s="5"/>
      <c r="D29" s="5"/>
      <c r="E29" s="5"/>
      <c r="F29" s="5"/>
      <c r="G29" s="5"/>
      <c r="H29" s="5"/>
      <c r="I29" s="6"/>
      <c r="J29" s="6"/>
      <c r="K29" s="6"/>
      <c r="L29" s="6"/>
      <c r="M29" s="6"/>
    </row>
  </sheetData>
  <sortState ref="B4:M22">
    <sortCondition ref="B4:B22"/>
    <sortCondition ref="C4:C22"/>
  </sortState>
  <mergeCells count="7">
    <mergeCell ref="A28:M28"/>
    <mergeCell ref="A29:M29"/>
    <mergeCell ref="G2:M2"/>
    <mergeCell ref="G1:M1"/>
    <mergeCell ref="A2:F2"/>
    <mergeCell ref="A1:F1"/>
    <mergeCell ref="A26:L26"/>
  </mergeCells>
  <pageMargins left="0.15748031496062992" right="0.11811023622047245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2023-01-12T10:52:15Z</cp:lastPrinted>
  <dcterms:created xsi:type="dcterms:W3CDTF">2022-12-14T07:07:31Z</dcterms:created>
  <dcterms:modified xsi:type="dcterms:W3CDTF">2023-01-12T10:52:16Z</dcterms:modified>
</cp:coreProperties>
</file>