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Invoice!$A$3:$M$26</definedName>
  </definedNames>
  <calcPr calcId="144525"/>
</workbook>
</file>

<file path=xl/calcChain.xml><?xml version="1.0" encoding="utf-8"?>
<calcChain xmlns="http://schemas.openxmlformats.org/spreadsheetml/2006/main">
  <c r="H26" i="1" l="1"/>
  <c r="J20" i="1" l="1"/>
  <c r="J19" i="1"/>
  <c r="J17" i="1"/>
  <c r="J16" i="1"/>
  <c r="J15" i="1"/>
  <c r="J14" i="1"/>
  <c r="J13" i="1"/>
  <c r="J21" i="1"/>
  <c r="J11" i="1"/>
  <c r="J10" i="1"/>
  <c r="J9" i="1"/>
  <c r="J8" i="1"/>
  <c r="J7" i="1"/>
  <c r="J6" i="1"/>
  <c r="J5" i="1"/>
  <c r="J12" i="1"/>
  <c r="J22" i="1"/>
  <c r="J18" i="1"/>
  <c r="J4" i="1"/>
  <c r="I20" i="1"/>
  <c r="L20" i="1" s="1"/>
  <c r="I19" i="1"/>
  <c r="I17" i="1"/>
  <c r="L17" i="1" s="1"/>
  <c r="I16" i="1"/>
  <c r="I15" i="1"/>
  <c r="L15" i="1" s="1"/>
  <c r="I14" i="1"/>
  <c r="I13" i="1"/>
  <c r="L13" i="1" s="1"/>
  <c r="I21" i="1"/>
  <c r="I11" i="1"/>
  <c r="L11" i="1" s="1"/>
  <c r="I10" i="1"/>
  <c r="I9" i="1"/>
  <c r="L9" i="1" s="1"/>
  <c r="I8" i="1"/>
  <c r="I7" i="1"/>
  <c r="L7" i="1" s="1"/>
  <c r="I6" i="1"/>
  <c r="I5" i="1"/>
  <c r="L5" i="1" s="1"/>
  <c r="I12" i="1"/>
  <c r="I22" i="1"/>
  <c r="L22" i="1" s="1"/>
  <c r="I18" i="1"/>
  <c r="I4" i="1"/>
  <c r="L4" i="1" s="1"/>
  <c r="G26" i="1"/>
  <c r="L18" i="1" l="1"/>
  <c r="L12" i="1"/>
  <c r="L6" i="1"/>
  <c r="L8" i="1"/>
  <c r="L10" i="1"/>
  <c r="L21" i="1"/>
  <c r="L14" i="1"/>
  <c r="L16" i="1"/>
  <c r="L19" i="1"/>
  <c r="L23" i="1" s="1"/>
</calcChain>
</file>

<file path=xl/sharedStrings.xml><?xml version="1.0" encoding="utf-8"?>
<sst xmlns="http://schemas.openxmlformats.org/spreadsheetml/2006/main" count="113" uniqueCount="76">
  <si>
    <t>INVOICE
PRAGATI LOGISTICS,SAMANTA SAHI KHUNTIA LANE,8984191006
GST No:21AGHPB9356M1Z9</t>
  </si>
  <si>
    <t>02/2/2024</t>
  </si>
  <si>
    <t>502</t>
  </si>
  <si>
    <t>22/2/2024</t>
  </si>
  <si>
    <t>0549</t>
  </si>
  <si>
    <t>12/2/2024</t>
  </si>
  <si>
    <t>0044</t>
  </si>
  <si>
    <t>506</t>
  </si>
  <si>
    <t>509</t>
  </si>
  <si>
    <t>507</t>
  </si>
  <si>
    <t>526</t>
  </si>
  <si>
    <t>497</t>
  </si>
  <si>
    <t>26/2/2024</t>
  </si>
  <si>
    <t>553</t>
  </si>
  <si>
    <t>525</t>
  </si>
  <si>
    <t>500</t>
  </si>
  <si>
    <t>505</t>
  </si>
  <si>
    <t>499</t>
  </si>
  <si>
    <t>528</t>
  </si>
  <si>
    <t>515</t>
  </si>
  <si>
    <t>529</t>
  </si>
  <si>
    <t>527</t>
  </si>
  <si>
    <t>29/2/2024</t>
  </si>
  <si>
    <t>569</t>
  </si>
  <si>
    <t>537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</si>
  <si>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</si>
  <si>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</si>
  <si>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BRAJARAJNAGAR</t>
  </si>
  <si>
    <t>CHARAMPA</t>
  </si>
  <si>
    <t>BALASORE</t>
  </si>
  <si>
    <t>TIHIDI</t>
  </si>
  <si>
    <t>ANGUL</t>
  </si>
  <si>
    <t>KEONJHAR</t>
  </si>
  <si>
    <t>BAHANAGA</t>
  </si>
  <si>
    <t>JAJPUR TOWN</t>
  </si>
  <si>
    <t>JAJPUR ROAD</t>
  </si>
  <si>
    <t>KAMAKHYANAGAR</t>
  </si>
  <si>
    <t>POLASARA</t>
  </si>
  <si>
    <t>ASKA</t>
  </si>
  <si>
    <t>BARIPADA</t>
  </si>
  <si>
    <t xml:space="preserve">PANASONIC ENERGY INDIA COMPANY LIMITED
Address: PLOT NO-222, RAJENDRA NAGAR,MADHUPATNA-753010 ODISHA,9861898741
GST No:21AAACL3332K1ZX
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</si>
  <si>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</si>
  <si>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</si>
  <si>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</si>
  <si>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</si>
  <si>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</si>
  <si>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</si>
  <si>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</si>
  <si>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</si>
  <si>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</si>
  <si>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 CH</t>
  </si>
  <si>
    <t>LR CH</t>
  </si>
  <si>
    <t>AMOUNT</t>
  </si>
  <si>
    <t>G.UDAYAGIRI</t>
  </si>
  <si>
    <t>(RUPEES EIGHT THOUSAND SIX HUNDRED EIGHTY ONE ONLY)</t>
  </si>
  <si>
    <t>PL/JA/28362</t>
  </si>
  <si>
    <t>PL/JA/26388</t>
  </si>
  <si>
    <t>PL/MA/19641</t>
  </si>
  <si>
    <t>PL/JA/26563</t>
  </si>
  <si>
    <t>PL/JA/26561</t>
  </si>
  <si>
    <t>PL/JA/26560</t>
  </si>
  <si>
    <t>PL/JA/26559</t>
  </si>
  <si>
    <t>PL/JA/26469</t>
  </si>
  <si>
    <t>PL/JA/28595</t>
  </si>
  <si>
    <t>PL/JA/26408</t>
  </si>
  <si>
    <t>PL/JA/26407</t>
  </si>
  <si>
    <t>PL/JA/26406</t>
  </si>
  <si>
    <t>PL/JA/26405</t>
  </si>
  <si>
    <t>PL/JA/26400</t>
  </si>
  <si>
    <t>PL/JA/26399</t>
  </si>
  <si>
    <t>PL/JA/26398</t>
  </si>
  <si>
    <t>PL/JA/26423</t>
  </si>
  <si>
    <t>PL/DO/24874</t>
  </si>
  <si>
    <t>PL/MA/19089</t>
  </si>
  <si>
    <t>CTC</t>
  </si>
  <si>
    <t xml:space="preserve">Bill Date:29/02/2024
Bill NO : 39511
Total Amount: 8681.00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</si>
</sst>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742950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P2" sqref="P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4257812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10" width="6.5703125" style="2" bestFit="1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5"/>
      <c r="F1" s="16" t="s">
        <v>0</v>
      </c>
      <c r="G1" s="17"/>
      <c r="H1" s="17"/>
      <c r="I1" s="17"/>
      <c r="J1" s="17"/>
      <c r="K1" s="17"/>
      <c r="L1" s="18"/>
    </row>
    <row r="2" spans="1:12" ht="80.25" customHeight="1">
      <c r="A2" s="13" t="s">
        <v>40</v>
      </c>
      <c r="B2" s="14"/>
      <c r="C2" s="14"/>
      <c r="D2" s="14"/>
      <c r="E2" s="15"/>
      <c r="F2" s="16" t="s">
        <v>75</v>
      </c>
      <c r="G2" s="17"/>
      <c r="H2" s="17"/>
      <c r="I2" s="17"/>
      <c r="J2" s="17"/>
      <c r="K2" s="17"/>
      <c r="L2" s="18"/>
    </row>
    <row r="3" spans="1:12" s="21" customFormat="1" ht="15" customHeight="1">
      <c r="A3" s="19" t="s">
        <v>41</v>
      </c>
      <c r="B3" s="19" t="s">
        <v>42</v>
      </c>
      <c r="C3" s="19" t="s">
        <v>43</v>
      </c>
      <c r="D3" s="19" t="s">
        <v>44</v>
      </c>
      <c r="E3" s="19" t="s">
        <v>45</v>
      </c>
      <c r="F3" s="19" t="s">
        <v>46</v>
      </c>
      <c r="G3" s="19" t="s">
        <v>47</v>
      </c>
      <c r="H3" s="19" t="s">
        <v>48</v>
      </c>
      <c r="I3" s="20" t="s">
        <v>49</v>
      </c>
      <c r="J3" s="20" t="s">
        <v>50</v>
      </c>
      <c r="K3" s="20" t="s">
        <v>51</v>
      </c>
      <c r="L3" s="20" t="s">
        <v>52</v>
      </c>
    </row>
    <row r="4" spans="1:12" ht="15" customHeight="1">
      <c r="A4" s="4">
        <v>1</v>
      </c>
      <c r="B4" s="4" t="s">
        <v>1</v>
      </c>
      <c r="C4" s="4" t="s">
        <v>56</v>
      </c>
      <c r="D4" s="4" t="s">
        <v>74</v>
      </c>
      <c r="E4" s="4" t="s">
        <v>27</v>
      </c>
      <c r="F4" s="4" t="s">
        <v>2</v>
      </c>
      <c r="G4" s="4">
        <v>3</v>
      </c>
      <c r="H4" s="4">
        <v>50</v>
      </c>
      <c r="I4" s="5">
        <f>VLOOKUP(E4,[1]PANASONIC!$C$3:$E$80,3,)</f>
        <v>4.05</v>
      </c>
      <c r="J4" s="5">
        <f>VLOOKUP(E4,[1]PANASONIC!$C$3:$F$81,4,)*G4</f>
        <v>60</v>
      </c>
      <c r="K4" s="5">
        <v>35</v>
      </c>
      <c r="L4" s="5">
        <f>H4*I4+J4+K4</f>
        <v>297.5</v>
      </c>
    </row>
    <row r="5" spans="1:12" ht="15" customHeight="1">
      <c r="A5" s="4">
        <v>2</v>
      </c>
      <c r="B5" s="4" t="s">
        <v>1</v>
      </c>
      <c r="C5" s="4" t="s">
        <v>70</v>
      </c>
      <c r="D5" s="4" t="s">
        <v>74</v>
      </c>
      <c r="E5" s="4" t="s">
        <v>37</v>
      </c>
      <c r="F5" s="4" t="s">
        <v>20</v>
      </c>
      <c r="G5" s="4">
        <v>3</v>
      </c>
      <c r="H5" s="4">
        <v>50</v>
      </c>
      <c r="I5" s="5">
        <f>VLOOKUP(E5,[1]PANASONIC!$C$3:$E$80,3,)</f>
        <v>2.33</v>
      </c>
      <c r="J5" s="5">
        <f>VLOOKUP(E5,[1]PANASONIC!$C$3:$F$81,4,)*G5</f>
        <v>90</v>
      </c>
      <c r="K5" s="5">
        <v>35</v>
      </c>
      <c r="L5" s="5">
        <f>H5*I5+J5+K5</f>
        <v>241.5</v>
      </c>
    </row>
    <row r="6" spans="1:12" ht="15" customHeight="1">
      <c r="A6" s="4">
        <v>3</v>
      </c>
      <c r="B6" s="4" t="s">
        <v>1</v>
      </c>
      <c r="C6" s="4" t="s">
        <v>69</v>
      </c>
      <c r="D6" s="4" t="s">
        <v>74</v>
      </c>
      <c r="E6" s="4" t="s">
        <v>38</v>
      </c>
      <c r="F6" s="4" t="s">
        <v>19</v>
      </c>
      <c r="G6" s="4">
        <v>12</v>
      </c>
      <c r="H6" s="4">
        <v>230</v>
      </c>
      <c r="I6" s="5">
        <f>VLOOKUP(E6,[1]PANASONIC!$C$3:$E$80,3,)</f>
        <v>2.33</v>
      </c>
      <c r="J6" s="5">
        <f>VLOOKUP(E6,[1]PANASONIC!$C$3:$F$81,4,)*G6</f>
        <v>360</v>
      </c>
      <c r="K6" s="5">
        <v>35</v>
      </c>
      <c r="L6" s="5">
        <f>H6*I6+J6+K6</f>
        <v>930.9</v>
      </c>
    </row>
    <row r="7" spans="1:12" ht="15" customHeight="1">
      <c r="A7" s="4">
        <v>4</v>
      </c>
      <c r="B7" s="4" t="s">
        <v>1</v>
      </c>
      <c r="C7" s="4" t="s">
        <v>68</v>
      </c>
      <c r="D7" s="4" t="s">
        <v>74</v>
      </c>
      <c r="E7" s="4" t="s">
        <v>37</v>
      </c>
      <c r="F7" s="4" t="s">
        <v>18</v>
      </c>
      <c r="G7" s="4">
        <v>5</v>
      </c>
      <c r="H7" s="4">
        <v>90</v>
      </c>
      <c r="I7" s="5">
        <f>VLOOKUP(E7,[1]PANASONIC!$C$3:$E$80,3,)</f>
        <v>2.33</v>
      </c>
      <c r="J7" s="5">
        <f>VLOOKUP(E7,[1]PANASONIC!$C$3:$F$81,4,)*G7</f>
        <v>150</v>
      </c>
      <c r="K7" s="5">
        <v>35</v>
      </c>
      <c r="L7" s="5">
        <f>H7*I7+J7+K7</f>
        <v>394.70000000000005</v>
      </c>
    </row>
    <row r="8" spans="1:12" ht="15" customHeight="1">
      <c r="A8" s="4">
        <v>5</v>
      </c>
      <c r="B8" s="4" t="s">
        <v>1</v>
      </c>
      <c r="C8" s="4" t="s">
        <v>67</v>
      </c>
      <c r="D8" s="4" t="s">
        <v>74</v>
      </c>
      <c r="E8" s="4" t="s">
        <v>36</v>
      </c>
      <c r="F8" s="4" t="s">
        <v>17</v>
      </c>
      <c r="G8" s="4">
        <v>5</v>
      </c>
      <c r="H8" s="4">
        <v>105</v>
      </c>
      <c r="I8" s="5">
        <f>VLOOKUP(E8,[1]PANASONIC!$C$3:$E$80,3,)</f>
        <v>2.06</v>
      </c>
      <c r="J8" s="5">
        <f>VLOOKUP(E8,[1]PANASONIC!$C$3:$F$81,4,)*G8</f>
        <v>40</v>
      </c>
      <c r="K8" s="5">
        <v>35</v>
      </c>
      <c r="L8" s="5">
        <f>H8*I8+J8+K8</f>
        <v>291.3</v>
      </c>
    </row>
    <row r="9" spans="1:12" ht="15" customHeight="1">
      <c r="A9" s="4">
        <v>6</v>
      </c>
      <c r="B9" s="4" t="s">
        <v>1</v>
      </c>
      <c r="C9" s="4" t="s">
        <v>66</v>
      </c>
      <c r="D9" s="4" t="s">
        <v>74</v>
      </c>
      <c r="E9" s="4" t="s">
        <v>35</v>
      </c>
      <c r="F9" s="4" t="s">
        <v>16</v>
      </c>
      <c r="G9" s="4">
        <v>3</v>
      </c>
      <c r="H9" s="4">
        <v>52</v>
      </c>
      <c r="I9" s="5">
        <f>VLOOKUP(E9,[1]PANASONIC!$C$3:$E$80,3,)</f>
        <v>2.44</v>
      </c>
      <c r="J9" s="5">
        <f>VLOOKUP(E9,[1]PANASONIC!$C$3:$F$81,4,)*G9</f>
        <v>24</v>
      </c>
      <c r="K9" s="5">
        <v>35</v>
      </c>
      <c r="L9" s="5">
        <f>H9*I9+J9+K9</f>
        <v>185.88</v>
      </c>
    </row>
    <row r="10" spans="1:12" ht="15" customHeight="1">
      <c r="A10" s="4">
        <v>7</v>
      </c>
      <c r="B10" s="4" t="s">
        <v>1</v>
      </c>
      <c r="C10" s="4" t="s">
        <v>65</v>
      </c>
      <c r="D10" s="4" t="s">
        <v>74</v>
      </c>
      <c r="E10" s="4" t="s">
        <v>34</v>
      </c>
      <c r="F10" s="4" t="s">
        <v>15</v>
      </c>
      <c r="G10" s="4">
        <v>2</v>
      </c>
      <c r="H10" s="4">
        <v>50</v>
      </c>
      <c r="I10" s="5">
        <f>VLOOKUP(E10,[1]PANASONIC!$C$3:$E$80,3,)</f>
        <v>2.06</v>
      </c>
      <c r="J10" s="5">
        <f>VLOOKUP(E10,[1]PANASONIC!$C$3:$F$81,4,)*G10</f>
        <v>16</v>
      </c>
      <c r="K10" s="5">
        <v>35</v>
      </c>
      <c r="L10" s="5">
        <f>H10*I10+J10+K10</f>
        <v>154</v>
      </c>
    </row>
    <row r="11" spans="1:12" ht="15" customHeight="1">
      <c r="A11" s="4">
        <v>8</v>
      </c>
      <c r="B11" s="4" t="s">
        <v>1</v>
      </c>
      <c r="C11" s="4" t="s">
        <v>64</v>
      </c>
      <c r="D11" s="4" t="s">
        <v>74</v>
      </c>
      <c r="E11" s="4" t="s">
        <v>33</v>
      </c>
      <c r="F11" s="4" t="s">
        <v>14</v>
      </c>
      <c r="G11" s="4">
        <v>3</v>
      </c>
      <c r="H11" s="4">
        <v>65</v>
      </c>
      <c r="I11" s="5">
        <f>VLOOKUP(E11,[1]PANASONIC!$C$3:$E$80,3,)</f>
        <v>2.44</v>
      </c>
      <c r="J11" s="5">
        <f>VLOOKUP(E11,[1]PANASONIC!$C$3:$F$81,4,)*G11</f>
        <v>51</v>
      </c>
      <c r="K11" s="5">
        <v>35</v>
      </c>
      <c r="L11" s="5">
        <f>H11*I11+J11+K11</f>
        <v>244.6</v>
      </c>
    </row>
    <row r="12" spans="1:12" ht="15" customHeight="1">
      <c r="A12" s="4">
        <v>9</v>
      </c>
      <c r="B12" s="4" t="s">
        <v>1</v>
      </c>
      <c r="C12" s="4" t="s">
        <v>71</v>
      </c>
      <c r="D12" s="4" t="s">
        <v>74</v>
      </c>
      <c r="E12" s="4" t="s">
        <v>39</v>
      </c>
      <c r="F12" s="4" t="s">
        <v>21</v>
      </c>
      <c r="G12" s="4">
        <v>7</v>
      </c>
      <c r="H12" s="4">
        <v>280</v>
      </c>
      <c r="I12" s="5">
        <f>VLOOKUP(E12,[1]PANASONIC!$C$3:$E$80,3,)</f>
        <v>2.44</v>
      </c>
      <c r="J12" s="5">
        <f>VLOOKUP(E12,[1]PANASONIC!$C$3:$F$81,4,)*G12</f>
        <v>56</v>
      </c>
      <c r="K12" s="5">
        <v>35</v>
      </c>
      <c r="L12" s="5">
        <f>H12*I12+J12+K12</f>
        <v>774.19999999999993</v>
      </c>
    </row>
    <row r="13" spans="1:12" ht="15" customHeight="1">
      <c r="A13" s="4">
        <v>10</v>
      </c>
      <c r="B13" s="4" t="s">
        <v>1</v>
      </c>
      <c r="C13" s="4" t="s">
        <v>62</v>
      </c>
      <c r="D13" s="4" t="s">
        <v>74</v>
      </c>
      <c r="E13" s="4" t="s">
        <v>31</v>
      </c>
      <c r="F13" s="4" t="s">
        <v>11</v>
      </c>
      <c r="G13" s="4">
        <v>5</v>
      </c>
      <c r="H13" s="4">
        <v>80</v>
      </c>
      <c r="I13" s="5">
        <f>VLOOKUP(E13,[1]PANASONIC!$C$3:$E$80,3,)</f>
        <v>2.06</v>
      </c>
      <c r="J13" s="5">
        <f>VLOOKUP(E13,[1]PANASONIC!$C$3:$F$81,4,)*G13</f>
        <v>40</v>
      </c>
      <c r="K13" s="5">
        <v>35</v>
      </c>
      <c r="L13" s="5">
        <f>H13*I13+J13+K13</f>
        <v>239.8</v>
      </c>
    </row>
    <row r="14" spans="1:12" ht="15" customHeight="1">
      <c r="A14" s="4">
        <v>11</v>
      </c>
      <c r="B14" s="4" t="s">
        <v>1</v>
      </c>
      <c r="C14" s="4" t="s">
        <v>61</v>
      </c>
      <c r="D14" s="4" t="s">
        <v>74</v>
      </c>
      <c r="E14" s="4" t="s">
        <v>29</v>
      </c>
      <c r="F14" s="4" t="s">
        <v>10</v>
      </c>
      <c r="G14" s="4">
        <v>2</v>
      </c>
      <c r="H14" s="4">
        <v>30</v>
      </c>
      <c r="I14" s="5">
        <f>VLOOKUP(E14,[1]PANASONIC!$C$3:$E$80,3,)</f>
        <v>2.06</v>
      </c>
      <c r="J14" s="5">
        <f>VLOOKUP(E14,[1]PANASONIC!$C$3:$F$81,4,)*G14</f>
        <v>16</v>
      </c>
      <c r="K14" s="5">
        <v>35</v>
      </c>
      <c r="L14" s="5">
        <f>50*I14+J14+K14</f>
        <v>154</v>
      </c>
    </row>
    <row r="15" spans="1:12" ht="15" customHeight="1">
      <c r="A15" s="4">
        <v>12</v>
      </c>
      <c r="B15" s="4" t="s">
        <v>1</v>
      </c>
      <c r="C15" s="4" t="s">
        <v>60</v>
      </c>
      <c r="D15" s="4" t="s">
        <v>74</v>
      </c>
      <c r="E15" s="4" t="s">
        <v>30</v>
      </c>
      <c r="F15" s="4" t="s">
        <v>9</v>
      </c>
      <c r="G15" s="4">
        <v>3</v>
      </c>
      <c r="H15" s="4">
        <v>60</v>
      </c>
      <c r="I15" s="5">
        <f>VLOOKUP(E15,[1]PANASONIC!$C$3:$E$80,3,)</f>
        <v>2.44</v>
      </c>
      <c r="J15" s="5">
        <f>VLOOKUP(E15,[1]PANASONIC!$C$3:$F$81,4,)*G15</f>
        <v>51</v>
      </c>
      <c r="K15" s="5">
        <v>35</v>
      </c>
      <c r="L15" s="5">
        <f>H15*I15+J15+K15</f>
        <v>232.4</v>
      </c>
    </row>
    <row r="16" spans="1:12" ht="15" customHeight="1">
      <c r="A16" s="4">
        <v>13</v>
      </c>
      <c r="B16" s="4" t="s">
        <v>1</v>
      </c>
      <c r="C16" s="4" t="s">
        <v>59</v>
      </c>
      <c r="D16" s="4" t="s">
        <v>74</v>
      </c>
      <c r="E16" s="4" t="s">
        <v>29</v>
      </c>
      <c r="F16" s="4" t="s">
        <v>8</v>
      </c>
      <c r="G16" s="4">
        <v>2</v>
      </c>
      <c r="H16" s="4">
        <v>40</v>
      </c>
      <c r="I16" s="5">
        <f>VLOOKUP(E16,[1]PANASONIC!$C$3:$E$80,3,)</f>
        <v>2.06</v>
      </c>
      <c r="J16" s="5">
        <f>VLOOKUP(E16,[1]PANASONIC!$C$3:$F$81,4,)*G16</f>
        <v>16</v>
      </c>
      <c r="K16" s="5">
        <v>35</v>
      </c>
      <c r="L16" s="5">
        <f>50*I16+J16+K16</f>
        <v>154</v>
      </c>
    </row>
    <row r="17" spans="1:12" ht="15" customHeight="1">
      <c r="A17" s="4">
        <v>14</v>
      </c>
      <c r="B17" s="4" t="s">
        <v>1</v>
      </c>
      <c r="C17" s="4" t="s">
        <v>58</v>
      </c>
      <c r="D17" s="4" t="s">
        <v>74</v>
      </c>
      <c r="E17" s="4" t="s">
        <v>28</v>
      </c>
      <c r="F17" s="4" t="s">
        <v>7</v>
      </c>
      <c r="G17" s="4">
        <v>2</v>
      </c>
      <c r="H17" s="4">
        <v>30</v>
      </c>
      <c r="I17" s="5">
        <f>VLOOKUP(E17,[1]PANASONIC!$C$3:$E$80,3,)</f>
        <v>2.06</v>
      </c>
      <c r="J17" s="5">
        <f>VLOOKUP(E17,[1]PANASONIC!$C$3:$F$81,4,)*G17</f>
        <v>16</v>
      </c>
      <c r="K17" s="5">
        <v>35</v>
      </c>
      <c r="L17" s="5">
        <f>50*I17+J17+K17</f>
        <v>154</v>
      </c>
    </row>
    <row r="18" spans="1:12" ht="15" customHeight="1">
      <c r="A18" s="4">
        <v>15</v>
      </c>
      <c r="B18" s="4" t="s">
        <v>1</v>
      </c>
      <c r="C18" s="4" t="s">
        <v>73</v>
      </c>
      <c r="D18" s="4" t="s">
        <v>74</v>
      </c>
      <c r="E18" s="8" t="s">
        <v>53</v>
      </c>
      <c r="F18" s="4" t="s">
        <v>24</v>
      </c>
      <c r="G18" s="4">
        <v>3</v>
      </c>
      <c r="H18" s="4">
        <v>60</v>
      </c>
      <c r="I18" s="5">
        <f>VLOOKUP(E18,[1]PANASONIC!$C$3:$E$80,3,)</f>
        <v>5.2</v>
      </c>
      <c r="J18" s="5">
        <f>VLOOKUP(E18,[1]PANASONIC!$C$3:$F$81,4,)*G18</f>
        <v>75</v>
      </c>
      <c r="K18" s="5">
        <v>35</v>
      </c>
      <c r="L18" s="5">
        <f>H18*I18+J18+K18</f>
        <v>422</v>
      </c>
    </row>
    <row r="19" spans="1:12" ht="15" customHeight="1">
      <c r="A19" s="4">
        <v>16</v>
      </c>
      <c r="B19" s="4" t="s">
        <v>5</v>
      </c>
      <c r="C19" s="4" t="s">
        <v>57</v>
      </c>
      <c r="D19" s="4" t="s">
        <v>74</v>
      </c>
      <c r="E19" s="8" t="s">
        <v>53</v>
      </c>
      <c r="F19" s="4" t="s">
        <v>6</v>
      </c>
      <c r="G19" s="4">
        <v>1</v>
      </c>
      <c r="H19" s="4">
        <v>10</v>
      </c>
      <c r="I19" s="5">
        <f>VLOOKUP(E19,[1]PANASONIC!$C$3:$E$80,3,)</f>
        <v>5.2</v>
      </c>
      <c r="J19" s="5">
        <f>VLOOKUP(E19,[1]PANASONIC!$C$3:$F$81,4,)*G19</f>
        <v>25</v>
      </c>
      <c r="K19" s="5">
        <v>35</v>
      </c>
      <c r="L19" s="5">
        <f>50*I19+J19+K19</f>
        <v>320</v>
      </c>
    </row>
    <row r="20" spans="1:12" ht="15" customHeight="1">
      <c r="A20" s="4">
        <v>17</v>
      </c>
      <c r="B20" s="4" t="s">
        <v>3</v>
      </c>
      <c r="C20" s="4" t="s">
        <v>55</v>
      </c>
      <c r="D20" s="4" t="s">
        <v>74</v>
      </c>
      <c r="E20" s="8" t="s">
        <v>53</v>
      </c>
      <c r="F20" s="4" t="s">
        <v>4</v>
      </c>
      <c r="G20" s="4">
        <v>7</v>
      </c>
      <c r="H20" s="4">
        <v>175</v>
      </c>
      <c r="I20" s="5">
        <f>VLOOKUP(E20,[1]PANASONIC!$C$3:$E$80,3,)</f>
        <v>5.2</v>
      </c>
      <c r="J20" s="5">
        <f>VLOOKUP(E20,[1]PANASONIC!$C$3:$F$81,4,)*G20</f>
        <v>175</v>
      </c>
      <c r="K20" s="5">
        <v>35</v>
      </c>
      <c r="L20" s="5">
        <f>H20*I20+J20+K20</f>
        <v>1120</v>
      </c>
    </row>
    <row r="21" spans="1:12" ht="15" customHeight="1">
      <c r="A21" s="4">
        <v>18</v>
      </c>
      <c r="B21" s="4" t="s">
        <v>12</v>
      </c>
      <c r="C21" s="4" t="s">
        <v>63</v>
      </c>
      <c r="D21" s="4" t="s">
        <v>74</v>
      </c>
      <c r="E21" s="4" t="s">
        <v>32</v>
      </c>
      <c r="F21" s="4" t="s">
        <v>13</v>
      </c>
      <c r="G21" s="4">
        <v>28</v>
      </c>
      <c r="H21" s="4">
        <v>600</v>
      </c>
      <c r="I21" s="5">
        <f>VLOOKUP(E21,[1]PANASONIC!$C$3:$E$80,3,)</f>
        <v>3.23</v>
      </c>
      <c r="J21" s="5">
        <f>VLOOKUP(E21,[1]PANASONIC!$C$3:$F$81,4,)*G21</f>
        <v>224</v>
      </c>
      <c r="K21" s="5">
        <v>35</v>
      </c>
      <c r="L21" s="5">
        <f>H21*I21+J21+K21</f>
        <v>2197</v>
      </c>
    </row>
    <row r="22" spans="1:12" ht="15" customHeight="1">
      <c r="A22" s="4">
        <v>19</v>
      </c>
      <c r="B22" s="4" t="s">
        <v>22</v>
      </c>
      <c r="C22" s="4" t="s">
        <v>72</v>
      </c>
      <c r="D22" s="4" t="s">
        <v>74</v>
      </c>
      <c r="E22" s="4" t="s">
        <v>35</v>
      </c>
      <c r="F22" s="4" t="s">
        <v>23</v>
      </c>
      <c r="G22" s="4">
        <v>2</v>
      </c>
      <c r="H22" s="4">
        <v>32</v>
      </c>
      <c r="I22" s="5">
        <f>VLOOKUP(E22,[1]PANASONIC!$C$3:$E$80,3,)</f>
        <v>2.44</v>
      </c>
      <c r="J22" s="5">
        <f>VLOOKUP(E22,[1]PANASONIC!$C$3:$F$81,4,)*G22</f>
        <v>16</v>
      </c>
      <c r="K22" s="5">
        <v>35</v>
      </c>
      <c r="L22" s="5">
        <f>50*I22+J22+K22</f>
        <v>173</v>
      </c>
    </row>
    <row r="23" spans="1:12" s="3" customFormat="1" ht="15" customHeight="1">
      <c r="A23" s="9" t="s">
        <v>54</v>
      </c>
      <c r="B23" s="9"/>
      <c r="C23" s="9"/>
      <c r="D23" s="9"/>
      <c r="E23" s="9"/>
      <c r="F23" s="9"/>
      <c r="G23" s="9"/>
      <c r="H23" s="9"/>
      <c r="I23" s="10"/>
      <c r="J23" s="10"/>
      <c r="K23" s="10"/>
      <c r="L23" s="6">
        <f>ROUND(SUM(L4:L22),0)</f>
        <v>8681</v>
      </c>
    </row>
    <row r="24" spans="1:12" s="3" customFormat="1" ht="30" customHeight="1">
      <c r="A24" s="11" t="s">
        <v>26</v>
      </c>
      <c r="B24" s="11"/>
      <c r="C24" s="11"/>
      <c r="D24" s="11"/>
      <c r="E24" s="11"/>
      <c r="F24" s="11"/>
      <c r="G24" s="11"/>
      <c r="H24" s="11"/>
      <c r="I24" s="12"/>
      <c r="J24" s="12"/>
      <c r="K24" s="12"/>
      <c r="L24" s="12"/>
    </row>
    <row r="25" spans="1:12" s="3" customFormat="1" ht="30" customHeight="1">
      <c r="A25" s="11" t="s">
        <v>25</v>
      </c>
      <c r="B25" s="11"/>
      <c r="C25" s="11"/>
      <c r="D25" s="11"/>
      <c r="E25" s="11"/>
      <c r="F25" s="11"/>
      <c r="G25" s="11"/>
      <c r="H25" s="11"/>
      <c r="I25" s="12"/>
      <c r="J25" s="12"/>
      <c r="K25" s="12"/>
      <c r="L25" s="12"/>
    </row>
    <row r="26" spans="1:12" s="3" customFormat="1">
      <c r="G26" s="7">
        <f>SUM(G4:G22)</f>
        <v>98</v>
      </c>
      <c r="H26" s="7">
        <f>SUM(H4:H22)</f>
        <v>2089</v>
      </c>
      <c r="I26" s="22"/>
      <c r="J26" s="22"/>
      <c r="K26" s="22"/>
      <c r="L26" s="22"/>
    </row>
  </sheetData>
  <sortState ref="B4:L22">
    <sortCondition ref="B4:B22"/>
    <sortCondition ref="C4:C22"/>
  </sortState>
  <mergeCells count="7">
    <mergeCell ref="A23:K23"/>
    <mergeCell ref="A24:L24"/>
    <mergeCell ref="A25:L25"/>
    <mergeCell ref="A1:E1"/>
    <mergeCell ref="F1:L1"/>
    <mergeCell ref="F2:L2"/>
    <mergeCell ref="A2:E2"/>
  </mergeCells>
  <pageMargins left="0.21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2024-03-09T13:33:43Z</cp:lastPrinted>
  <dcterms:created xsi:type="dcterms:W3CDTF">2024-03-06T08:18:33Z</dcterms:created>
  <dcterms:modified xsi:type="dcterms:W3CDTF">2024-03-09T13:33:50Z</dcterms:modified>
</cp:coreProperties>
</file>