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3-24\BILL\JUNE, 2023 PL\"/>
    </mc:Choice>
  </mc:AlternateContent>
  <xr:revisionPtr revIDLastSave="0" documentId="13_ncr:1_{7865536F-EC20-43EE-90C2-50B46AA470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Invoice!$A$3:$N$69</definedName>
    <definedName name="_xlnm.Print_Titles" localSheetId="0">Invoice!$2:$3</definedName>
  </definedNames>
  <calcPr calcId="191029"/>
</workbook>
</file>

<file path=xl/calcChain.xml><?xml version="1.0" encoding="utf-8"?>
<calcChain xmlns="http://schemas.openxmlformats.org/spreadsheetml/2006/main">
  <c r="I67" i="1" l="1"/>
  <c r="H67" i="1"/>
  <c r="G67" i="1"/>
  <c r="L65" i="1"/>
  <c r="K65" i="1"/>
  <c r="J65" i="1"/>
  <c r="L64" i="1"/>
  <c r="K64" i="1"/>
  <c r="M64" i="1" s="1"/>
  <c r="J64" i="1"/>
  <c r="L63" i="1"/>
  <c r="K63" i="1"/>
  <c r="J63" i="1"/>
  <c r="L62" i="1"/>
  <c r="M62" i="1" s="1"/>
  <c r="L61" i="1"/>
  <c r="K61" i="1"/>
  <c r="J61" i="1"/>
  <c r="L60" i="1"/>
  <c r="K60" i="1"/>
  <c r="M60" i="1" s="1"/>
  <c r="J60" i="1"/>
  <c r="L59" i="1"/>
  <c r="K59" i="1"/>
  <c r="J59" i="1"/>
  <c r="L58" i="1"/>
  <c r="K58" i="1"/>
  <c r="M58" i="1" s="1"/>
  <c r="J58" i="1"/>
  <c r="M57" i="1"/>
  <c r="L57" i="1"/>
  <c r="L56" i="1"/>
  <c r="K56" i="1"/>
  <c r="J56" i="1"/>
  <c r="L55" i="1"/>
  <c r="M55" i="1" s="1"/>
  <c r="L54" i="1"/>
  <c r="K54" i="1"/>
  <c r="J54" i="1"/>
  <c r="L53" i="1"/>
  <c r="K53" i="1"/>
  <c r="J53" i="1"/>
  <c r="L52" i="1"/>
  <c r="K52" i="1"/>
  <c r="J52" i="1"/>
  <c r="L51" i="1"/>
  <c r="K51" i="1"/>
  <c r="J51" i="1"/>
  <c r="L50" i="1"/>
  <c r="K50" i="1"/>
  <c r="J50" i="1"/>
  <c r="L49" i="1"/>
  <c r="K49" i="1"/>
  <c r="J49" i="1"/>
  <c r="L48" i="1"/>
  <c r="M48" i="1" s="1"/>
  <c r="L47" i="1"/>
  <c r="K47" i="1"/>
  <c r="J47" i="1"/>
  <c r="L46" i="1"/>
  <c r="K46" i="1"/>
  <c r="J46" i="1"/>
  <c r="L45" i="1"/>
  <c r="K45" i="1"/>
  <c r="J45" i="1"/>
  <c r="L44" i="1"/>
  <c r="M44" i="1" s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M39" i="1" s="1"/>
  <c r="L38" i="1"/>
  <c r="M38" i="1" s="1"/>
  <c r="L37" i="1"/>
  <c r="K37" i="1"/>
  <c r="J37" i="1"/>
  <c r="L36" i="1"/>
  <c r="K36" i="1"/>
  <c r="J36" i="1"/>
  <c r="L35" i="1"/>
  <c r="M35" i="1" s="1"/>
  <c r="L34" i="1"/>
  <c r="K34" i="1"/>
  <c r="J34" i="1"/>
  <c r="L33" i="1"/>
  <c r="M33" i="1" s="1"/>
  <c r="L32" i="1"/>
  <c r="M32" i="1" s="1"/>
  <c r="L31" i="1"/>
  <c r="K31" i="1"/>
  <c r="J31" i="1"/>
  <c r="L30" i="1"/>
  <c r="K30" i="1"/>
  <c r="J30" i="1"/>
  <c r="L29" i="1"/>
  <c r="M29" i="1" s="1"/>
  <c r="L28" i="1"/>
  <c r="K28" i="1"/>
  <c r="J28" i="1"/>
  <c r="L27" i="1"/>
  <c r="K27" i="1"/>
  <c r="J27" i="1"/>
  <c r="L26" i="1"/>
  <c r="K26" i="1"/>
  <c r="J26" i="1"/>
  <c r="L25" i="1"/>
  <c r="M25" i="1" s="1"/>
  <c r="L24" i="1"/>
  <c r="K24" i="1"/>
  <c r="J24" i="1"/>
  <c r="L23" i="1"/>
  <c r="K23" i="1"/>
  <c r="J23" i="1"/>
  <c r="L22" i="1"/>
  <c r="M22" i="1" s="1"/>
  <c r="L21" i="1"/>
  <c r="M21" i="1" s="1"/>
  <c r="L20" i="1"/>
  <c r="M20" i="1" s="1"/>
  <c r="M19" i="1"/>
  <c r="L19" i="1"/>
  <c r="L18" i="1"/>
  <c r="K18" i="1"/>
  <c r="J18" i="1"/>
  <c r="L17" i="1"/>
  <c r="K17" i="1"/>
  <c r="M17" i="1" s="1"/>
  <c r="J17" i="1"/>
  <c r="L16" i="1"/>
  <c r="K16" i="1"/>
  <c r="J16" i="1"/>
  <c r="L15" i="1"/>
  <c r="K15" i="1"/>
  <c r="M15" i="1" s="1"/>
  <c r="J15" i="1"/>
  <c r="L14" i="1"/>
  <c r="K14" i="1"/>
  <c r="J14" i="1"/>
  <c r="L13" i="1"/>
  <c r="K13" i="1"/>
  <c r="M13" i="1" s="1"/>
  <c r="J13" i="1"/>
  <c r="L12" i="1"/>
  <c r="K12" i="1"/>
  <c r="J12" i="1"/>
  <c r="L11" i="1"/>
  <c r="M11" i="1" s="1"/>
  <c r="L10" i="1"/>
  <c r="M10" i="1" s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L4" i="1"/>
  <c r="K4" i="1"/>
  <c r="J4" i="1"/>
  <c r="M31" i="1" l="1"/>
  <c r="M34" i="1"/>
  <c r="L67" i="1"/>
  <c r="M6" i="1"/>
  <c r="M8" i="1"/>
  <c r="M23" i="1"/>
  <c r="M26" i="1"/>
  <c r="M28" i="1"/>
  <c r="M37" i="1"/>
  <c r="M40" i="1"/>
  <c r="M42" i="1"/>
  <c r="M46" i="1"/>
  <c r="M50" i="1"/>
  <c r="M52" i="1"/>
  <c r="M54" i="1"/>
  <c r="M4" i="1"/>
  <c r="M5" i="1"/>
  <c r="M7" i="1"/>
  <c r="M9" i="1"/>
  <c r="M12" i="1"/>
  <c r="M14" i="1"/>
  <c r="M16" i="1"/>
  <c r="M18" i="1"/>
  <c r="M24" i="1"/>
  <c r="M27" i="1"/>
  <c r="M30" i="1"/>
  <c r="M36" i="1"/>
  <c r="M41" i="1"/>
  <c r="M43" i="1"/>
  <c r="M45" i="1"/>
  <c r="M47" i="1"/>
  <c r="M49" i="1"/>
  <c r="M51" i="1"/>
  <c r="M53" i="1"/>
  <c r="M56" i="1"/>
  <c r="M59" i="1"/>
  <c r="M61" i="1"/>
  <c r="M63" i="1"/>
  <c r="M65" i="1"/>
  <c r="L2" i="2"/>
  <c r="M66" i="1" l="1"/>
</calcChain>
</file>

<file path=xl/sharedStrings.xml><?xml version="1.0" encoding="utf-8"?>
<sst xmlns="http://schemas.openxmlformats.org/spreadsheetml/2006/main" count="412" uniqueCount="237">
  <si>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</si>
  <si>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</si>
  <si>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</si>
  <si>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</si>
  <si>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</si>
  <si>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</si>
  <si>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</si>
  <si>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</si>
  <si>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</si>
  <si>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</si>
  <si>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</si>
  <si>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</si>
  <si>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</si>
  <si>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</si>
  <si>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</si>
  <si>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BHANJANAGAR</t>
  </si>
  <si>
    <t>Kindly, verify &amp; confirm within 7 days.
GST to be paid by Consignor under Reverse Charge Mechanism(RCM) as per GST.</t>
  </si>
  <si>
    <t>DATE</t>
  </si>
  <si>
    <t>CHARICHHAK</t>
  </si>
  <si>
    <t>19/11/2022</t>
  </si>
  <si>
    <t xml:space="preserve">ROYAL PAINTS AND HARDWEAR </t>
  </si>
  <si>
    <t>BILAHAT</t>
  </si>
  <si>
    <t>103</t>
  </si>
  <si>
    <t>PL/DO/18820/22-23</t>
  </si>
  <si>
    <t>BALASORE</t>
  </si>
  <si>
    <t>SANKARAKHOL</t>
  </si>
  <si>
    <t>INVOICE
PRAGATI LOGISTICS,
SAMANTA SAHI 
KHUNTIA LANE,8984191006
GST No:21AGHPB9356M1Z9</t>
  </si>
  <si>
    <t>LR NO.</t>
  </si>
  <si>
    <t>DESTINATION</t>
  </si>
  <si>
    <t xml:space="preserve">BELLAGUNTHA </t>
  </si>
  <si>
    <t>MAA MANGALA GLASS HOUSE</t>
  </si>
  <si>
    <t>TIKABALI</t>
  </si>
  <si>
    <t>SHIBA HARDWARE STORE</t>
  </si>
  <si>
    <t>sai shankar hardware store</t>
  </si>
  <si>
    <t>p s agencies</t>
  </si>
  <si>
    <t>OMM SAI DESIGNS</t>
  </si>
  <si>
    <t>SAMPAD HARDWARE STORE</t>
  </si>
  <si>
    <t>BHUBANESWAR</t>
  </si>
  <si>
    <t xml:space="preserve">TO,
PRIMCO INDUSTRIES PVT. LTD.
Address: JAGATPUR, CUTTACK, 9289309202
GST No: 21AAMCP7195C1ZD
</t>
  </si>
  <si>
    <t>JALESWAR</t>
  </si>
  <si>
    <t>KUDIA</t>
  </si>
  <si>
    <t>SANABAZAR</t>
  </si>
  <si>
    <t>COLOUR PLUS</t>
  </si>
  <si>
    <t>GOLAPOKHARI</t>
  </si>
  <si>
    <t>01/6/2023</t>
  </si>
  <si>
    <t>PL/JA/04957</t>
  </si>
  <si>
    <t>109</t>
  </si>
  <si>
    <t>05/6/2023</t>
  </si>
  <si>
    <t>PL/JA/05455</t>
  </si>
  <si>
    <t>111</t>
  </si>
  <si>
    <t>SHREE MAHAVEER TRADERS</t>
  </si>
  <si>
    <t>PL/JA/05457</t>
  </si>
  <si>
    <t>110</t>
  </si>
  <si>
    <t>shree mahaveer traders sankarakhol</t>
  </si>
  <si>
    <t>07/6/2023</t>
  </si>
  <si>
    <t>PL/JA/05582</t>
  </si>
  <si>
    <t>114</t>
  </si>
  <si>
    <t>KAITHKHOLA</t>
  </si>
  <si>
    <t>SHREE SUSHREE TRADING</t>
  </si>
  <si>
    <t>PL/JA/05583</t>
  </si>
  <si>
    <t>112</t>
  </si>
  <si>
    <t>MAA LAXMI PAINTS</t>
  </si>
  <si>
    <t>PL/JA/05584</t>
  </si>
  <si>
    <t>113</t>
  </si>
  <si>
    <t>PL/JA/05633</t>
  </si>
  <si>
    <t>116/117</t>
  </si>
  <si>
    <t>NIALI</t>
  </si>
  <si>
    <t>ROSHNI WARES HUB</t>
  </si>
  <si>
    <t>PL/JA/05650</t>
  </si>
  <si>
    <t>115</t>
  </si>
  <si>
    <t>BUGUDA</t>
  </si>
  <si>
    <t>laxmi narayan sanitary</t>
  </si>
  <si>
    <t>09/6/2023</t>
  </si>
  <si>
    <t>PL/JA/05756</t>
  </si>
  <si>
    <t>118</t>
  </si>
  <si>
    <t>PL/JA/05757</t>
  </si>
  <si>
    <t>119</t>
  </si>
  <si>
    <t>PL/JA/05758</t>
  </si>
  <si>
    <t>122</t>
  </si>
  <si>
    <t>NURSINGHA BAZAR</t>
  </si>
  <si>
    <t>SRI NURSINGHANATH INTERRRIOR DESIGN</t>
  </si>
  <si>
    <t>PL/JA/05759</t>
  </si>
  <si>
    <t>121</t>
  </si>
  <si>
    <t>MADHUPATNA</t>
  </si>
  <si>
    <t>MANISHA TOOLS  AND  INSTRUMENTS</t>
  </si>
  <si>
    <t>PL/JA/05760</t>
  </si>
  <si>
    <t>120</t>
  </si>
  <si>
    <t>13/6/2023</t>
  </si>
  <si>
    <t>PL/JA/06061</t>
  </si>
  <si>
    <t>127</t>
  </si>
  <si>
    <t>BHADRAK</t>
  </si>
  <si>
    <t>PIYUSH PAINTS and HW</t>
  </si>
  <si>
    <t>PL/JA/06062</t>
  </si>
  <si>
    <t>126</t>
  </si>
  <si>
    <t>PL/JA/06063</t>
  </si>
  <si>
    <t>124</t>
  </si>
  <si>
    <t>BHUTMUNDAI</t>
  </si>
  <si>
    <t>SHREE TRADERS AND CONSTRUCTION</t>
  </si>
  <si>
    <t>PL/JA/06064</t>
  </si>
  <si>
    <t>123</t>
  </si>
  <si>
    <t>PL/JA/06065</t>
  </si>
  <si>
    <t>125</t>
  </si>
  <si>
    <t>BASTA</t>
  </si>
  <si>
    <t>RAGHUNATH JEW HARDWARE STORE</t>
  </si>
  <si>
    <t>14/6/2023</t>
  </si>
  <si>
    <t>PL/JA/05437</t>
  </si>
  <si>
    <t>128</t>
  </si>
  <si>
    <t>MANDAPADA</t>
  </si>
  <si>
    <t>NEW ASIS PAINTS AND HARDWARE CHAOUDWAR</t>
  </si>
  <si>
    <t>22/6/2023</t>
  </si>
  <si>
    <t>PL/JA/06674</t>
  </si>
  <si>
    <t>131</t>
  </si>
  <si>
    <t>BETANATI</t>
  </si>
  <si>
    <t>AYUSH ENTERPRISES</t>
  </si>
  <si>
    <t>PL/JA/06675</t>
  </si>
  <si>
    <t>130</t>
  </si>
  <si>
    <t>BIDUBAZAR</t>
  </si>
  <si>
    <t>s p enterprises</t>
  </si>
  <si>
    <t>PL/JA/06676</t>
  </si>
  <si>
    <t>129</t>
  </si>
  <si>
    <t>SERGARH</t>
  </si>
  <si>
    <t>SRI RAM ENTERPRISES</t>
  </si>
  <si>
    <t>23/6/2023</t>
  </si>
  <si>
    <t>PL/JA/06715</t>
  </si>
  <si>
    <t>133</t>
  </si>
  <si>
    <t>NILAGIRI</t>
  </si>
  <si>
    <t>PANDA ENTERPRISES nilagiri</t>
  </si>
  <si>
    <t>PL/JA/06716</t>
  </si>
  <si>
    <t>134</t>
  </si>
  <si>
    <t>PL/JA/06717</t>
  </si>
  <si>
    <t>135</t>
  </si>
  <si>
    <t>24/6/2023</t>
  </si>
  <si>
    <t>PL/JA/06892</t>
  </si>
  <si>
    <t>136</t>
  </si>
  <si>
    <t xml:space="preserve">bhagaban hardware store golapokhari </t>
  </si>
  <si>
    <t>26/6/2023</t>
  </si>
  <si>
    <t>PL/JA/06979</t>
  </si>
  <si>
    <t>141</t>
  </si>
  <si>
    <t>PL/JA/06980</t>
  </si>
  <si>
    <t>140</t>
  </si>
  <si>
    <t>BEDAMATA AGENCY</t>
  </si>
  <si>
    <t>PL/JA/06981</t>
  </si>
  <si>
    <t>137</t>
  </si>
  <si>
    <t>PL/JA/06982</t>
  </si>
  <si>
    <t>139</t>
  </si>
  <si>
    <t>PL/JA/07009</t>
  </si>
  <si>
    <t>138</t>
  </si>
  <si>
    <t>27/6/2023</t>
  </si>
  <si>
    <t>PL/JA/07081</t>
  </si>
  <si>
    <t>142</t>
  </si>
  <si>
    <t>madan mohan hardware store</t>
  </si>
  <si>
    <t>PL/JA/07082</t>
  </si>
  <si>
    <t>143</t>
  </si>
  <si>
    <t>SALIPUR</t>
  </si>
  <si>
    <t>sneha enterprises</t>
  </si>
  <si>
    <t>PL/JA/07235</t>
  </si>
  <si>
    <t>150</t>
  </si>
  <si>
    <t>28/6/2023</t>
  </si>
  <si>
    <t>PL/JA/07147</t>
  </si>
  <si>
    <t>144</t>
  </si>
  <si>
    <t>BUXIBAZAR</t>
  </si>
  <si>
    <t>kgn traders</t>
  </si>
  <si>
    <t>PL/JA/07148</t>
  </si>
  <si>
    <t>145</t>
  </si>
  <si>
    <t>PL/JA/07149</t>
  </si>
  <si>
    <t>147</t>
  </si>
  <si>
    <t>JARAPADA</t>
  </si>
  <si>
    <t>PRADHAN HARDWARE AND  PAINTS</t>
  </si>
  <si>
    <t>PL/JA/07153</t>
  </si>
  <si>
    <t>148</t>
  </si>
  <si>
    <t>PL/JA/07157</t>
  </si>
  <si>
    <t>149</t>
  </si>
  <si>
    <t>PL/JA/07158</t>
  </si>
  <si>
    <t>151</t>
  </si>
  <si>
    <t>PL/JA/07199</t>
  </si>
  <si>
    <t>146</t>
  </si>
  <si>
    <t>JAIPUR ROAD</t>
  </si>
  <si>
    <t>PATRA HARDWARE</t>
  </si>
  <si>
    <t>29/6/2023</t>
  </si>
  <si>
    <t>PL/JA/07432</t>
  </si>
  <si>
    <t>152</t>
  </si>
  <si>
    <t>SORODA</t>
  </si>
  <si>
    <t>MAA PHULUKASUNI FLY ASH BRICKS</t>
  </si>
  <si>
    <t>PL/JA/07435</t>
  </si>
  <si>
    <t>153</t>
  </si>
  <si>
    <t>PL/JA/07436</t>
  </si>
  <si>
    <t>154</t>
  </si>
  <si>
    <t>30/6/2023</t>
  </si>
  <si>
    <t>PL/JA/07484</t>
  </si>
  <si>
    <t>171</t>
  </si>
  <si>
    <t>PRATAPNAGAR</t>
  </si>
  <si>
    <t>PL/JA/07485</t>
  </si>
  <si>
    <t>170</t>
  </si>
  <si>
    <t>PL/JA/07486</t>
  </si>
  <si>
    <t>169</t>
  </si>
  <si>
    <t>PL/JA/07487</t>
  </si>
  <si>
    <t>168</t>
  </si>
  <si>
    <t>laxmi hardware store</t>
  </si>
  <si>
    <t>PL/JA/07488</t>
  </si>
  <si>
    <t>167</t>
  </si>
  <si>
    <t>LAXMI HARDWARE</t>
  </si>
  <si>
    <t>PL/JA/07489</t>
  </si>
  <si>
    <t>166</t>
  </si>
  <si>
    <t>PL/JA/07490</t>
  </si>
  <si>
    <t>165</t>
  </si>
  <si>
    <t>KHAMAR</t>
  </si>
  <si>
    <t>SWASTI ENTERPRISERS</t>
  </si>
  <si>
    <t>PL/JA/07491</t>
  </si>
  <si>
    <t>164</t>
  </si>
  <si>
    <t>SHERGARH</t>
  </si>
  <si>
    <t>PL/JA/07492</t>
  </si>
  <si>
    <t>163</t>
  </si>
  <si>
    <t>PL/JA/07496</t>
  </si>
  <si>
    <t>162</t>
  </si>
  <si>
    <t>PL/JA/07505</t>
  </si>
  <si>
    <t>161</t>
  </si>
  <si>
    <t xml:space="preserve"> RANJITA INTERIOR balasore</t>
  </si>
  <si>
    <t>PL/JA/07507</t>
  </si>
  <si>
    <t>160</t>
  </si>
  <si>
    <t>MATHASAHI</t>
  </si>
  <si>
    <t>PL/JA/07509</t>
  </si>
  <si>
    <t>159</t>
  </si>
  <si>
    <t>MAHALAXMI BHANDAR bhanjanagar</t>
  </si>
  <si>
    <t>PL/JA/07510</t>
  </si>
  <si>
    <t>158</t>
  </si>
  <si>
    <t>PL/JA/07511</t>
  </si>
  <si>
    <t>157</t>
  </si>
  <si>
    <t>PL/JA/07512</t>
  </si>
  <si>
    <t>156</t>
  </si>
  <si>
    <t>PL/JA/07513</t>
  </si>
  <si>
    <t>155</t>
  </si>
  <si>
    <t xml:space="preserve">JAGANNATH PRASAD </t>
  </si>
  <si>
    <t>SIBA HARDWARE STORE</t>
  </si>
  <si>
    <t>PL/JA/07535</t>
  </si>
  <si>
    <t>172</t>
  </si>
  <si>
    <t>(RUPEES FORTY NINE THOUSAND TWO HUNDRED EIGHTY NINE ONLY)</t>
  </si>
  <si>
    <t>Bill Date: 30/06/2023
Bill no : INV-9981/23-24
Total Amount: 49289.00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</si>
</sst>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4" fillId="0" borderId="11" xfId="0" applyNumberFormat="1" applyFont="1" applyBorder="1" applyAlignment="1">
      <alignment horizontal="left" vertical="center" wrapText="1"/>
    </xf>
    <xf numFmtId="2" fontId="4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428625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857751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MARCH,%202023/PRIMCO%20INDUSTRIES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DECEMBER,%202022%20PL/PRIMCO%20INDUSTRIES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FEBRUARY,%202023%20PL/PRIMCO%20INDUSTRIES%20PVT%20LT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JANUARY,%202023/PRIMCO%20INDUSTRIES%20PVT%20LT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NOVEMBER,%202022%20PL/PRIMCO%20INDUSTRIES%20PVT%20LTD%20NO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2-23/BILL/OCTOBER,%202022%20PL/PRIMCO%20INDUSTRIES%20PVT%20LTD%20OCTO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BANBARADA</v>
          </cell>
          <cell r="G4">
            <v>2</v>
          </cell>
          <cell r="H4">
            <v>22</v>
          </cell>
          <cell r="I4">
            <v>50</v>
          </cell>
          <cell r="J4">
            <v>60</v>
          </cell>
          <cell r="K4">
            <v>2</v>
          </cell>
        </row>
        <row r="5">
          <cell r="F5" t="str">
            <v>TRINATH BAZAR</v>
          </cell>
          <cell r="G5">
            <v>20</v>
          </cell>
          <cell r="H5">
            <v>61</v>
          </cell>
          <cell r="I5">
            <v>61</v>
          </cell>
          <cell r="J5">
            <v>25</v>
          </cell>
          <cell r="K5">
            <v>2</v>
          </cell>
        </row>
        <row r="6">
          <cell r="F6" t="str">
            <v>SHERGARH</v>
          </cell>
          <cell r="G6">
            <v>37</v>
          </cell>
          <cell r="H6">
            <v>454</v>
          </cell>
          <cell r="I6">
            <v>454</v>
          </cell>
          <cell r="J6">
            <v>210</v>
          </cell>
          <cell r="K6">
            <v>2.75</v>
          </cell>
        </row>
        <row r="7">
          <cell r="F7" t="str">
            <v>BHADRAK</v>
          </cell>
          <cell r="G7">
            <v>14</v>
          </cell>
          <cell r="H7">
            <v>65</v>
          </cell>
          <cell r="I7">
            <v>100</v>
          </cell>
          <cell r="J7">
            <v>100</v>
          </cell>
          <cell r="K7">
            <v>2</v>
          </cell>
        </row>
        <row r="8">
          <cell r="F8" t="str">
            <v>TRINATH BAZAR</v>
          </cell>
          <cell r="G8">
            <v>9</v>
          </cell>
          <cell r="H8">
            <v>42</v>
          </cell>
          <cell r="I8">
            <v>42</v>
          </cell>
          <cell r="J8">
            <v>25</v>
          </cell>
          <cell r="K8">
            <v>2</v>
          </cell>
        </row>
        <row r="9">
          <cell r="F9" t="str">
            <v>BIJIGOL</v>
          </cell>
          <cell r="G9">
            <v>20</v>
          </cell>
          <cell r="H9">
            <v>500</v>
          </cell>
          <cell r="I9">
            <v>500</v>
          </cell>
          <cell r="J9">
            <v>135</v>
          </cell>
          <cell r="K9">
            <v>2.75</v>
          </cell>
        </row>
        <row r="10">
          <cell r="F10" t="str">
            <v xml:space="preserve">BELLAGUNTHA </v>
          </cell>
          <cell r="G10">
            <v>20</v>
          </cell>
          <cell r="H10">
            <v>300</v>
          </cell>
          <cell r="I10">
            <v>300</v>
          </cell>
          <cell r="J10">
            <v>200</v>
          </cell>
          <cell r="K10">
            <v>2.75</v>
          </cell>
        </row>
        <row r="11">
          <cell r="F11" t="str">
            <v>BHADRAK</v>
          </cell>
          <cell r="G11">
            <v>3</v>
          </cell>
          <cell r="H11">
            <v>48</v>
          </cell>
          <cell r="I11">
            <v>100</v>
          </cell>
          <cell r="J11">
            <v>100</v>
          </cell>
          <cell r="K11">
            <v>2</v>
          </cell>
        </row>
        <row r="12">
          <cell r="F12" t="str">
            <v xml:space="preserve">RASULGARD </v>
          </cell>
          <cell r="G12">
            <v>3</v>
          </cell>
          <cell r="H12">
            <v>48</v>
          </cell>
          <cell r="I12">
            <v>48</v>
          </cell>
          <cell r="J12">
            <v>30</v>
          </cell>
          <cell r="K12">
            <v>2</v>
          </cell>
        </row>
        <row r="13">
          <cell r="F13" t="str">
            <v>ANLABERENI</v>
          </cell>
          <cell r="G13">
            <v>45</v>
          </cell>
          <cell r="H13">
            <v>1125</v>
          </cell>
          <cell r="I13">
            <v>1125</v>
          </cell>
          <cell r="J13">
            <v>70</v>
          </cell>
          <cell r="K13">
            <v>2</v>
          </cell>
        </row>
        <row r="14">
          <cell r="F14" t="str">
            <v>ANGUL</v>
          </cell>
          <cell r="G14">
            <v>10</v>
          </cell>
          <cell r="H14">
            <v>200</v>
          </cell>
          <cell r="I14">
            <v>200</v>
          </cell>
          <cell r="J14">
            <v>125</v>
          </cell>
          <cell r="K14">
            <v>2.75</v>
          </cell>
        </row>
        <row r="15">
          <cell r="F15" t="str">
            <v>BARBIL</v>
          </cell>
          <cell r="G15">
            <v>14</v>
          </cell>
          <cell r="H15">
            <v>92</v>
          </cell>
          <cell r="I15">
            <v>100</v>
          </cell>
          <cell r="J15">
            <v>270</v>
          </cell>
          <cell r="K15">
            <v>3.25</v>
          </cell>
        </row>
        <row r="16">
          <cell r="F16" t="str">
            <v>CHARICHHAK</v>
          </cell>
          <cell r="G16">
            <v>44</v>
          </cell>
          <cell r="H16">
            <v>880</v>
          </cell>
          <cell r="I16">
            <v>880</v>
          </cell>
          <cell r="J16">
            <v>220</v>
          </cell>
          <cell r="K16">
            <v>2.75</v>
          </cell>
        </row>
        <row r="17">
          <cell r="F17" t="str">
            <v>SANKARAKHOL</v>
          </cell>
          <cell r="G17">
            <v>9</v>
          </cell>
          <cell r="H17">
            <v>176</v>
          </cell>
          <cell r="I17">
            <v>176</v>
          </cell>
          <cell r="J17">
            <v>215</v>
          </cell>
          <cell r="K17">
            <v>2.75</v>
          </cell>
        </row>
        <row r="18">
          <cell r="F18" t="str">
            <v>SALIPUR</v>
          </cell>
          <cell r="G18">
            <v>8</v>
          </cell>
          <cell r="H18">
            <v>130</v>
          </cell>
          <cell r="I18">
            <v>130</v>
          </cell>
          <cell r="J18">
            <v>25</v>
          </cell>
          <cell r="K18">
            <v>2</v>
          </cell>
        </row>
        <row r="19">
          <cell r="F19" t="str">
            <v>SANKARAKHOL</v>
          </cell>
          <cell r="G19">
            <v>11</v>
          </cell>
          <cell r="H19">
            <v>206</v>
          </cell>
          <cell r="I19">
            <v>206</v>
          </cell>
          <cell r="J19">
            <v>215</v>
          </cell>
          <cell r="K19">
            <v>2.75</v>
          </cell>
        </row>
        <row r="20">
          <cell r="F20" t="str">
            <v>BHADRAK</v>
          </cell>
          <cell r="G20">
            <v>10</v>
          </cell>
          <cell r="H20">
            <v>100</v>
          </cell>
          <cell r="I20">
            <v>100</v>
          </cell>
          <cell r="J20">
            <v>100</v>
          </cell>
          <cell r="K20">
            <v>2</v>
          </cell>
        </row>
        <row r="21">
          <cell r="F21" t="str">
            <v>BALASORE</v>
          </cell>
          <cell r="G21">
            <v>6</v>
          </cell>
          <cell r="H21">
            <v>66</v>
          </cell>
          <cell r="I21">
            <v>66</v>
          </cell>
          <cell r="J21">
            <v>200</v>
          </cell>
          <cell r="K21">
            <v>2.75</v>
          </cell>
        </row>
        <row r="22">
          <cell r="F22" t="str">
            <v>HATIATANGAR</v>
          </cell>
          <cell r="G22">
            <v>17</v>
          </cell>
          <cell r="H22">
            <v>84</v>
          </cell>
          <cell r="I22">
            <v>100</v>
          </cell>
          <cell r="J22">
            <v>220</v>
          </cell>
          <cell r="K22">
            <v>2.75</v>
          </cell>
        </row>
        <row r="23">
          <cell r="F23" t="str">
            <v>BALASORE</v>
          </cell>
          <cell r="G23">
            <v>11</v>
          </cell>
          <cell r="H23">
            <v>60</v>
          </cell>
          <cell r="I23">
            <v>60</v>
          </cell>
          <cell r="J23">
            <v>200</v>
          </cell>
          <cell r="K23">
            <v>2.75</v>
          </cell>
        </row>
        <row r="24">
          <cell r="F24" t="str">
            <v>TIKABALI</v>
          </cell>
          <cell r="G24">
            <v>8</v>
          </cell>
          <cell r="H24">
            <v>98</v>
          </cell>
          <cell r="I24">
            <v>98</v>
          </cell>
          <cell r="J24">
            <v>240</v>
          </cell>
          <cell r="K24">
            <v>2.75</v>
          </cell>
        </row>
        <row r="25">
          <cell r="F25" t="str">
            <v>TIKABALI</v>
          </cell>
          <cell r="G25">
            <v>47</v>
          </cell>
          <cell r="H25">
            <v>572</v>
          </cell>
          <cell r="I25">
            <v>572</v>
          </cell>
          <cell r="J25">
            <v>240</v>
          </cell>
          <cell r="K25">
            <v>2.75</v>
          </cell>
        </row>
        <row r="26">
          <cell r="F26" t="str">
            <v>BALIGUDA</v>
          </cell>
          <cell r="G26">
            <v>17</v>
          </cell>
          <cell r="H26">
            <v>332</v>
          </cell>
          <cell r="I26">
            <v>332</v>
          </cell>
          <cell r="J26">
            <v>290</v>
          </cell>
          <cell r="K26">
            <v>3.25</v>
          </cell>
        </row>
        <row r="27">
          <cell r="F27" t="str">
            <v>BHANJANAGAR</v>
          </cell>
          <cell r="G27">
            <v>26</v>
          </cell>
          <cell r="H27">
            <v>246</v>
          </cell>
          <cell r="I27">
            <v>246</v>
          </cell>
          <cell r="J27">
            <v>210</v>
          </cell>
          <cell r="K27">
            <v>2.75</v>
          </cell>
        </row>
        <row r="28">
          <cell r="F28" t="str">
            <v>BHANJANAGAR</v>
          </cell>
          <cell r="G28">
            <v>7</v>
          </cell>
          <cell r="H28">
            <v>86</v>
          </cell>
          <cell r="I28">
            <v>86</v>
          </cell>
          <cell r="J28">
            <v>210</v>
          </cell>
          <cell r="K28">
            <v>2.75</v>
          </cell>
        </row>
        <row r="29">
          <cell r="F29" t="str">
            <v>NAZARPUR</v>
          </cell>
          <cell r="G29">
            <v>15</v>
          </cell>
          <cell r="H29">
            <v>300</v>
          </cell>
          <cell r="I29">
            <v>300</v>
          </cell>
          <cell r="J29">
            <v>5</v>
          </cell>
          <cell r="K29">
            <v>2</v>
          </cell>
        </row>
        <row r="30">
          <cell r="F30" t="str">
            <v>NAZARPUR</v>
          </cell>
          <cell r="G30">
            <v>38</v>
          </cell>
          <cell r="H30">
            <v>506</v>
          </cell>
          <cell r="I30">
            <v>506</v>
          </cell>
          <cell r="J30">
            <v>5</v>
          </cell>
          <cell r="K30">
            <v>2</v>
          </cell>
        </row>
        <row r="31">
          <cell r="F31" t="str">
            <v>CHARICHHAK</v>
          </cell>
          <cell r="G31">
            <v>36</v>
          </cell>
          <cell r="H31">
            <v>716</v>
          </cell>
          <cell r="I31">
            <v>716</v>
          </cell>
          <cell r="J31">
            <v>220</v>
          </cell>
          <cell r="K31">
            <v>2.75</v>
          </cell>
        </row>
        <row r="32">
          <cell r="F32" t="str">
            <v>CHARICHHAK</v>
          </cell>
          <cell r="G32">
            <v>19</v>
          </cell>
          <cell r="H32">
            <v>230</v>
          </cell>
          <cell r="I32">
            <v>230</v>
          </cell>
          <cell r="J32">
            <v>220</v>
          </cell>
          <cell r="K32">
            <v>2.75</v>
          </cell>
        </row>
        <row r="33">
          <cell r="F33" t="str">
            <v>KULLADA</v>
          </cell>
          <cell r="G33">
            <v>33</v>
          </cell>
          <cell r="H33">
            <v>600</v>
          </cell>
          <cell r="I33">
            <v>600</v>
          </cell>
          <cell r="J33">
            <v>290</v>
          </cell>
          <cell r="K33">
            <v>3.25</v>
          </cell>
        </row>
        <row r="34">
          <cell r="F34" t="str">
            <v>BHANJANAGAR</v>
          </cell>
          <cell r="G34">
            <v>33</v>
          </cell>
          <cell r="H34">
            <v>500</v>
          </cell>
          <cell r="I34">
            <v>500</v>
          </cell>
          <cell r="J34">
            <v>210</v>
          </cell>
          <cell r="K34">
            <v>2.75</v>
          </cell>
        </row>
        <row r="35">
          <cell r="F35" t="str">
            <v>BHANJANAGAR</v>
          </cell>
          <cell r="G35">
            <v>20</v>
          </cell>
          <cell r="H35">
            <v>300</v>
          </cell>
          <cell r="I35">
            <v>300</v>
          </cell>
          <cell r="J35">
            <v>210</v>
          </cell>
          <cell r="K35">
            <v>2.75</v>
          </cell>
        </row>
        <row r="36">
          <cell r="F36" t="str">
            <v>DERA</v>
          </cell>
          <cell r="G36">
            <v>60</v>
          </cell>
          <cell r="H36">
            <v>1500</v>
          </cell>
          <cell r="I36">
            <v>1500</v>
          </cell>
          <cell r="J36">
            <v>130</v>
          </cell>
          <cell r="K36">
            <v>2.75</v>
          </cell>
        </row>
        <row r="37">
          <cell r="F37" t="str">
            <v>BALIGUDA</v>
          </cell>
          <cell r="G37">
            <v>16</v>
          </cell>
          <cell r="H37">
            <v>316</v>
          </cell>
          <cell r="I37">
            <v>316</v>
          </cell>
          <cell r="J37">
            <v>290</v>
          </cell>
          <cell r="K37">
            <v>3.25</v>
          </cell>
        </row>
        <row r="38">
          <cell r="F38" t="str">
            <v>KULLADA</v>
          </cell>
          <cell r="G38">
            <v>8</v>
          </cell>
          <cell r="H38">
            <v>100</v>
          </cell>
          <cell r="I38">
            <v>100</v>
          </cell>
          <cell r="J38">
            <v>290</v>
          </cell>
          <cell r="K38">
            <v>3.25</v>
          </cell>
        </row>
        <row r="39">
          <cell r="F39" t="str">
            <v>KULLADA</v>
          </cell>
          <cell r="G39">
            <v>10</v>
          </cell>
          <cell r="H39">
            <v>200</v>
          </cell>
          <cell r="I39">
            <v>200</v>
          </cell>
          <cell r="J39">
            <v>290</v>
          </cell>
          <cell r="K39">
            <v>3.25</v>
          </cell>
        </row>
        <row r="40">
          <cell r="F40" t="str">
            <v>NEMALO</v>
          </cell>
          <cell r="G40">
            <v>13</v>
          </cell>
          <cell r="H40">
            <v>200</v>
          </cell>
          <cell r="I40">
            <v>200</v>
          </cell>
          <cell r="J40">
            <v>35</v>
          </cell>
          <cell r="K40">
            <v>2</v>
          </cell>
        </row>
        <row r="41">
          <cell r="F41" t="str">
            <v>SHERGARH</v>
          </cell>
          <cell r="G41">
            <v>10</v>
          </cell>
          <cell r="H41">
            <v>200</v>
          </cell>
          <cell r="I41">
            <v>200</v>
          </cell>
          <cell r="J41">
            <v>210</v>
          </cell>
          <cell r="K41">
            <v>2.75</v>
          </cell>
        </row>
        <row r="42">
          <cell r="F42" t="str">
            <v>GOPINATHPUR PAGA</v>
          </cell>
          <cell r="G42">
            <v>26</v>
          </cell>
          <cell r="H42">
            <v>360</v>
          </cell>
          <cell r="I42">
            <v>360</v>
          </cell>
          <cell r="J42">
            <v>25</v>
          </cell>
          <cell r="K42">
            <v>2</v>
          </cell>
        </row>
        <row r="43">
          <cell r="F43" t="str">
            <v xml:space="preserve">RASULGARD </v>
          </cell>
          <cell r="G43">
            <v>7</v>
          </cell>
          <cell r="H43">
            <v>112</v>
          </cell>
          <cell r="I43">
            <v>112</v>
          </cell>
          <cell r="J43">
            <v>30</v>
          </cell>
          <cell r="K43">
            <v>2</v>
          </cell>
        </row>
        <row r="44">
          <cell r="F44" t="str">
            <v>BALUGAON</v>
          </cell>
          <cell r="G44">
            <v>12</v>
          </cell>
          <cell r="H44">
            <v>43</v>
          </cell>
          <cell r="I44">
            <v>50</v>
          </cell>
          <cell r="J44">
            <v>107</v>
          </cell>
          <cell r="K44">
            <v>2</v>
          </cell>
        </row>
        <row r="45">
          <cell r="F45" t="str">
            <v>BHANJANAGAR</v>
          </cell>
          <cell r="G45">
            <v>4</v>
          </cell>
          <cell r="H45">
            <v>60</v>
          </cell>
          <cell r="I45">
            <v>60</v>
          </cell>
          <cell r="J45">
            <v>210</v>
          </cell>
          <cell r="K45">
            <v>2.75</v>
          </cell>
        </row>
        <row r="46">
          <cell r="F46" t="str">
            <v>BALIGUDA</v>
          </cell>
          <cell r="G46">
            <v>10</v>
          </cell>
          <cell r="H46">
            <v>176</v>
          </cell>
          <cell r="I46">
            <v>176</v>
          </cell>
          <cell r="J46">
            <v>290</v>
          </cell>
          <cell r="K46">
            <v>3.25</v>
          </cell>
        </row>
        <row r="47">
          <cell r="F47" t="str">
            <v>TIKABALI</v>
          </cell>
          <cell r="G47">
            <v>21</v>
          </cell>
          <cell r="H47">
            <v>208</v>
          </cell>
          <cell r="I47">
            <v>208</v>
          </cell>
          <cell r="J47">
            <v>240</v>
          </cell>
          <cell r="K47">
            <v>2.75</v>
          </cell>
        </row>
        <row r="48">
          <cell r="F48" t="str">
            <v>BALUGAON</v>
          </cell>
          <cell r="G48">
            <v>7</v>
          </cell>
          <cell r="H48">
            <v>29</v>
          </cell>
          <cell r="I48">
            <v>50</v>
          </cell>
          <cell r="J48">
            <v>107</v>
          </cell>
          <cell r="K48">
            <v>2</v>
          </cell>
        </row>
        <row r="49">
          <cell r="F49" t="str">
            <v>BANBARADA</v>
          </cell>
          <cell r="G49">
            <v>19</v>
          </cell>
          <cell r="H49">
            <v>385</v>
          </cell>
          <cell r="I49">
            <v>385</v>
          </cell>
          <cell r="J49">
            <v>60</v>
          </cell>
          <cell r="K49">
            <v>2</v>
          </cell>
        </row>
        <row r="50">
          <cell r="F50" t="str">
            <v>NAZARPUR</v>
          </cell>
          <cell r="G50">
            <v>24</v>
          </cell>
          <cell r="H50">
            <v>210</v>
          </cell>
          <cell r="I50">
            <v>210</v>
          </cell>
          <cell r="J50">
            <v>5</v>
          </cell>
          <cell r="K50">
            <v>2</v>
          </cell>
        </row>
        <row r="51">
          <cell r="F51" t="str">
            <v>SANKARAKHOL</v>
          </cell>
          <cell r="G51">
            <v>10</v>
          </cell>
          <cell r="H51">
            <v>200</v>
          </cell>
          <cell r="I51">
            <v>200</v>
          </cell>
          <cell r="J51">
            <v>215</v>
          </cell>
          <cell r="K51">
            <v>2.75</v>
          </cell>
        </row>
        <row r="52">
          <cell r="F52" t="str">
            <v>CHARICHHAK</v>
          </cell>
          <cell r="G52">
            <v>25</v>
          </cell>
          <cell r="H52">
            <v>404</v>
          </cell>
          <cell r="I52">
            <v>404</v>
          </cell>
          <cell r="J52">
            <v>220</v>
          </cell>
          <cell r="K52">
            <v>2.75</v>
          </cell>
        </row>
        <row r="53">
          <cell r="F53" t="str">
            <v>BADAMBADI</v>
          </cell>
          <cell r="G53">
            <v>25</v>
          </cell>
          <cell r="H53">
            <v>410</v>
          </cell>
          <cell r="I53">
            <v>410</v>
          </cell>
          <cell r="J53">
            <v>15</v>
          </cell>
          <cell r="K53">
            <v>2</v>
          </cell>
        </row>
        <row r="54">
          <cell r="F54" t="str">
            <v>CHOUDWAR</v>
          </cell>
          <cell r="G54">
            <v>25</v>
          </cell>
          <cell r="H54">
            <v>87</v>
          </cell>
          <cell r="I54">
            <v>87</v>
          </cell>
          <cell r="J54">
            <v>15</v>
          </cell>
          <cell r="K54">
            <v>2</v>
          </cell>
        </row>
        <row r="55">
          <cell r="F55" t="str">
            <v>CHOUDWAR</v>
          </cell>
          <cell r="G55">
            <v>24</v>
          </cell>
          <cell r="H55">
            <v>440</v>
          </cell>
          <cell r="I55">
            <v>440</v>
          </cell>
          <cell r="J55">
            <v>15</v>
          </cell>
          <cell r="K55">
            <v>2</v>
          </cell>
        </row>
        <row r="56">
          <cell r="F56" t="str">
            <v>DERA</v>
          </cell>
          <cell r="G56">
            <v>3</v>
          </cell>
          <cell r="H56">
            <v>4</v>
          </cell>
          <cell r="I56">
            <v>50</v>
          </cell>
          <cell r="J56">
            <v>130</v>
          </cell>
          <cell r="K56">
            <v>2.75</v>
          </cell>
        </row>
        <row r="57">
          <cell r="F57" t="str">
            <v>BILAHAT</v>
          </cell>
          <cell r="G57">
            <v>9</v>
          </cell>
          <cell r="H57">
            <v>126</v>
          </cell>
          <cell r="I57">
            <v>200</v>
          </cell>
          <cell r="J57">
            <v>50</v>
          </cell>
          <cell r="K57">
            <v>2</v>
          </cell>
        </row>
        <row r="58">
          <cell r="F58" t="str">
            <v>NAZARPUR</v>
          </cell>
          <cell r="G58">
            <v>3</v>
          </cell>
          <cell r="H58">
            <v>16</v>
          </cell>
          <cell r="I58">
            <v>16</v>
          </cell>
          <cell r="J58">
            <v>5</v>
          </cell>
          <cell r="K58">
            <v>2</v>
          </cell>
        </row>
        <row r="59">
          <cell r="F59" t="str">
            <v>KABISURYANAGAR</v>
          </cell>
          <cell r="G59">
            <v>4</v>
          </cell>
          <cell r="H59">
            <v>34</v>
          </cell>
          <cell r="I59">
            <v>50</v>
          </cell>
          <cell r="J59">
            <v>250</v>
          </cell>
          <cell r="K59">
            <v>2.75</v>
          </cell>
        </row>
        <row r="60">
          <cell r="F60" t="str">
            <v>KABISURYANAGAR</v>
          </cell>
          <cell r="G60">
            <v>12</v>
          </cell>
          <cell r="H60">
            <v>78</v>
          </cell>
          <cell r="I60">
            <v>100</v>
          </cell>
          <cell r="J60">
            <v>250</v>
          </cell>
          <cell r="K60">
            <v>2.75</v>
          </cell>
        </row>
        <row r="61">
          <cell r="F61" t="str">
            <v>NAZARPUR</v>
          </cell>
          <cell r="G61">
            <v>46</v>
          </cell>
          <cell r="H61">
            <v>802</v>
          </cell>
          <cell r="I61">
            <v>802</v>
          </cell>
          <cell r="J61">
            <v>5</v>
          </cell>
          <cell r="K61">
            <v>2</v>
          </cell>
        </row>
        <row r="62">
          <cell r="F62" t="str">
            <v>BADAMBADI</v>
          </cell>
          <cell r="G62">
            <v>35</v>
          </cell>
          <cell r="H62">
            <v>600</v>
          </cell>
          <cell r="I62">
            <v>600</v>
          </cell>
          <cell r="J62">
            <v>15</v>
          </cell>
          <cell r="K62">
            <v>2</v>
          </cell>
        </row>
        <row r="63">
          <cell r="F63" t="str">
            <v>BADAMBADI</v>
          </cell>
          <cell r="G63">
            <v>35</v>
          </cell>
          <cell r="H63">
            <v>648</v>
          </cell>
          <cell r="I63">
            <v>648</v>
          </cell>
          <cell r="J63">
            <v>15</v>
          </cell>
          <cell r="K63">
            <v>2</v>
          </cell>
        </row>
        <row r="64">
          <cell r="F64" t="str">
            <v>BASUDEVPUR</v>
          </cell>
          <cell r="G64">
            <v>12</v>
          </cell>
          <cell r="H64">
            <v>160</v>
          </cell>
          <cell r="I64">
            <v>200</v>
          </cell>
          <cell r="J64">
            <v>220</v>
          </cell>
          <cell r="K64">
            <v>2.75</v>
          </cell>
        </row>
        <row r="65">
          <cell r="F65" t="str">
            <v>SORODA</v>
          </cell>
          <cell r="G65">
            <v>13</v>
          </cell>
          <cell r="H65">
            <v>200</v>
          </cell>
          <cell r="I65">
            <v>200</v>
          </cell>
          <cell r="J65">
            <v>260</v>
          </cell>
          <cell r="K65">
            <v>3.25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3">
          <cell r="F3" t="str">
            <v>TO</v>
          </cell>
          <cell r="G3" t="str">
            <v>CASE</v>
          </cell>
          <cell r="H3" t="str">
            <v>ACTUAL WEIGHT</v>
          </cell>
          <cell r="I3" t="str">
            <v>CHARGED WEIGHT</v>
          </cell>
          <cell r="J3" t="str">
            <v>DISTANCE</v>
          </cell>
          <cell r="K3" t="str">
            <v>RATE</v>
          </cell>
        </row>
        <row r="4">
          <cell r="F4" t="str">
            <v>BALASORE</v>
          </cell>
          <cell r="G4">
            <v>11</v>
          </cell>
          <cell r="H4">
            <v>130</v>
          </cell>
          <cell r="I4">
            <v>200</v>
          </cell>
          <cell r="J4">
            <v>200</v>
          </cell>
          <cell r="K4">
            <v>2.75</v>
          </cell>
        </row>
        <row r="5">
          <cell r="F5" t="str">
            <v>KAITHKHOLA</v>
          </cell>
          <cell r="G5">
            <v>10</v>
          </cell>
          <cell r="H5">
            <v>160</v>
          </cell>
          <cell r="I5">
            <v>200</v>
          </cell>
          <cell r="J5">
            <v>170</v>
          </cell>
          <cell r="K5">
            <v>2.75</v>
          </cell>
        </row>
        <row r="6">
          <cell r="F6" t="str">
            <v>BALASORE</v>
          </cell>
          <cell r="G6">
            <v>4</v>
          </cell>
          <cell r="H6">
            <v>64</v>
          </cell>
          <cell r="I6">
            <v>100</v>
          </cell>
          <cell r="J6">
            <v>200</v>
          </cell>
          <cell r="K6">
            <v>2.75</v>
          </cell>
        </row>
        <row r="7">
          <cell r="F7" t="str">
            <v>KAITHKHOLA</v>
          </cell>
          <cell r="G7">
            <v>2</v>
          </cell>
          <cell r="H7">
            <v>10</v>
          </cell>
          <cell r="I7">
            <v>10</v>
          </cell>
          <cell r="J7">
            <v>170</v>
          </cell>
          <cell r="K7">
            <v>2.75</v>
          </cell>
        </row>
        <row r="8">
          <cell r="F8" t="str">
            <v>CHARAMPA</v>
          </cell>
          <cell r="G8">
            <v>38</v>
          </cell>
          <cell r="H8">
            <v>448</v>
          </cell>
          <cell r="I8">
            <v>500</v>
          </cell>
          <cell r="J8">
            <v>100</v>
          </cell>
          <cell r="K8">
            <v>2</v>
          </cell>
        </row>
        <row r="9">
          <cell r="F9" t="str">
            <v xml:space="preserve">RASULGARD </v>
          </cell>
          <cell r="G9">
            <v>4</v>
          </cell>
          <cell r="H9">
            <v>64</v>
          </cell>
          <cell r="I9">
            <v>100</v>
          </cell>
          <cell r="J9">
            <v>30</v>
          </cell>
          <cell r="K9">
            <v>2</v>
          </cell>
        </row>
        <row r="10">
          <cell r="F10" t="str">
            <v>KANDHAMAL</v>
          </cell>
          <cell r="G10">
            <v>2</v>
          </cell>
          <cell r="H10">
            <v>32</v>
          </cell>
          <cell r="I10">
            <v>32</v>
          </cell>
          <cell r="J10">
            <v>269</v>
          </cell>
          <cell r="K10">
            <v>3.25</v>
          </cell>
        </row>
        <row r="11">
          <cell r="F11" t="str">
            <v>SORO</v>
          </cell>
          <cell r="G11">
            <v>7</v>
          </cell>
          <cell r="H11">
            <v>112</v>
          </cell>
          <cell r="I11">
            <v>112</v>
          </cell>
          <cell r="J11">
            <v>148</v>
          </cell>
          <cell r="K11">
            <v>2.75</v>
          </cell>
        </row>
        <row r="12">
          <cell r="F12" t="str">
            <v>BALIGUDA</v>
          </cell>
          <cell r="G12">
            <v>57</v>
          </cell>
          <cell r="H12">
            <v>860</v>
          </cell>
          <cell r="I12">
            <v>860</v>
          </cell>
          <cell r="J12">
            <v>290</v>
          </cell>
          <cell r="K12">
            <v>3.25</v>
          </cell>
        </row>
        <row r="13">
          <cell r="F13" t="str">
            <v xml:space="preserve"> SANABAZAR</v>
          </cell>
          <cell r="G13">
            <v>40</v>
          </cell>
          <cell r="H13">
            <v>1000</v>
          </cell>
          <cell r="I13">
            <v>1000</v>
          </cell>
          <cell r="J13">
            <v>45</v>
          </cell>
          <cell r="K13">
            <v>2</v>
          </cell>
        </row>
        <row r="14">
          <cell r="F14" t="str">
            <v>BALIGUDA</v>
          </cell>
          <cell r="G14">
            <v>2</v>
          </cell>
          <cell r="H14">
            <v>12</v>
          </cell>
          <cell r="I14">
            <v>12</v>
          </cell>
          <cell r="J14">
            <v>290</v>
          </cell>
          <cell r="K14">
            <v>3.25</v>
          </cell>
        </row>
        <row r="15">
          <cell r="F15" t="str">
            <v xml:space="preserve">RASULGARD </v>
          </cell>
          <cell r="G15">
            <v>3</v>
          </cell>
          <cell r="H15">
            <v>38</v>
          </cell>
          <cell r="I15">
            <v>100</v>
          </cell>
          <cell r="J15">
            <v>30</v>
          </cell>
          <cell r="K15">
            <v>2</v>
          </cell>
        </row>
        <row r="16">
          <cell r="F16" t="str">
            <v>KAITHKHOLA</v>
          </cell>
          <cell r="G16">
            <v>10</v>
          </cell>
          <cell r="H16">
            <v>160</v>
          </cell>
          <cell r="I16">
            <v>200</v>
          </cell>
          <cell r="J16">
            <v>170</v>
          </cell>
          <cell r="K16">
            <v>2.75</v>
          </cell>
        </row>
        <row r="17">
          <cell r="F17" t="str">
            <v>ASKA</v>
          </cell>
          <cell r="G17">
            <v>95</v>
          </cell>
          <cell r="H17">
            <v>1350</v>
          </cell>
          <cell r="I17">
            <v>1350</v>
          </cell>
          <cell r="J17">
            <v>230</v>
          </cell>
          <cell r="K17">
            <v>2.75</v>
          </cell>
        </row>
        <row r="18">
          <cell r="F18" t="str">
            <v>BALIPADAR</v>
          </cell>
          <cell r="G18">
            <v>35</v>
          </cell>
          <cell r="H18">
            <v>540</v>
          </cell>
          <cell r="I18">
            <v>540</v>
          </cell>
          <cell r="J18">
            <v>240</v>
          </cell>
          <cell r="K18">
            <v>2.75</v>
          </cell>
        </row>
        <row r="19">
          <cell r="F19" t="str">
            <v>CHARICHHAK</v>
          </cell>
          <cell r="G19">
            <v>2</v>
          </cell>
          <cell r="H19">
            <v>32</v>
          </cell>
          <cell r="I19">
            <v>100</v>
          </cell>
          <cell r="J19">
            <v>220</v>
          </cell>
          <cell r="K19">
            <v>2.75</v>
          </cell>
        </row>
        <row r="20">
          <cell r="F20" t="str">
            <v>BALASORE</v>
          </cell>
          <cell r="G20">
            <v>28</v>
          </cell>
          <cell r="H20">
            <v>364</v>
          </cell>
          <cell r="I20">
            <v>364</v>
          </cell>
          <cell r="J20">
            <v>200</v>
          </cell>
          <cell r="K20">
            <v>2.75</v>
          </cell>
        </row>
        <row r="21">
          <cell r="F21" t="str">
            <v>KSHARIYA BAZAR</v>
          </cell>
          <cell r="G21">
            <v>12</v>
          </cell>
          <cell r="H21">
            <v>290</v>
          </cell>
          <cell r="I21">
            <v>290</v>
          </cell>
          <cell r="J21">
            <v>265</v>
          </cell>
          <cell r="K21">
            <v>3.25</v>
          </cell>
        </row>
        <row r="22">
          <cell r="F22" t="str">
            <v>NURSINGHA BAZAR</v>
          </cell>
          <cell r="G22">
            <v>43</v>
          </cell>
          <cell r="H22">
            <v>152</v>
          </cell>
          <cell r="I22">
            <v>200</v>
          </cell>
          <cell r="J22">
            <v>15</v>
          </cell>
          <cell r="K22">
            <v>2</v>
          </cell>
        </row>
        <row r="23">
          <cell r="F23" t="str">
            <v>JAGAMARA</v>
          </cell>
          <cell r="G23">
            <v>10</v>
          </cell>
          <cell r="H23">
            <v>200</v>
          </cell>
          <cell r="I23">
            <v>200</v>
          </cell>
          <cell r="J23">
            <v>30</v>
          </cell>
          <cell r="K23">
            <v>2</v>
          </cell>
        </row>
        <row r="24">
          <cell r="F24" t="str">
            <v>DHAMARA</v>
          </cell>
          <cell r="G24">
            <v>21</v>
          </cell>
          <cell r="H24">
            <v>142</v>
          </cell>
          <cell r="I24">
            <v>200</v>
          </cell>
          <cell r="J24">
            <v>136</v>
          </cell>
          <cell r="K24">
            <v>2.75</v>
          </cell>
        </row>
        <row r="25">
          <cell r="F25" t="str">
            <v>KULLADA</v>
          </cell>
          <cell r="G25">
            <v>20</v>
          </cell>
          <cell r="H25">
            <v>400</v>
          </cell>
          <cell r="I25">
            <v>500</v>
          </cell>
          <cell r="J25">
            <v>290</v>
          </cell>
          <cell r="K25">
            <v>3.25</v>
          </cell>
        </row>
        <row r="26">
          <cell r="F26" t="str">
            <v xml:space="preserve">RASULGARD </v>
          </cell>
          <cell r="G26">
            <v>6</v>
          </cell>
          <cell r="H26">
            <v>96</v>
          </cell>
          <cell r="I26">
            <v>100</v>
          </cell>
          <cell r="J26">
            <v>30</v>
          </cell>
          <cell r="K26">
            <v>2</v>
          </cell>
        </row>
        <row r="27">
          <cell r="F27" t="str">
            <v>KHAMAR</v>
          </cell>
          <cell r="G27">
            <v>97</v>
          </cell>
          <cell r="H27">
            <v>2222</v>
          </cell>
          <cell r="I27">
            <v>2222</v>
          </cell>
          <cell r="J27">
            <v>152</v>
          </cell>
          <cell r="K27">
            <v>2.75</v>
          </cell>
        </row>
        <row r="28">
          <cell r="F28" t="str">
            <v>KULLADA</v>
          </cell>
          <cell r="G28">
            <v>3</v>
          </cell>
          <cell r="H28">
            <v>28</v>
          </cell>
          <cell r="I28">
            <v>28</v>
          </cell>
          <cell r="J28">
            <v>290</v>
          </cell>
          <cell r="K28">
            <v>3.25</v>
          </cell>
        </row>
        <row r="29">
          <cell r="F29" t="str">
            <v>NILAGIRI</v>
          </cell>
          <cell r="G29">
            <v>30</v>
          </cell>
          <cell r="H29">
            <v>1200</v>
          </cell>
          <cell r="I29">
            <v>1200</v>
          </cell>
          <cell r="J29">
            <v>160</v>
          </cell>
          <cell r="K29">
            <v>2.75</v>
          </cell>
        </row>
        <row r="30">
          <cell r="F30" t="str">
            <v>BALUGAON</v>
          </cell>
          <cell r="G30">
            <v>9</v>
          </cell>
          <cell r="H30">
            <v>35</v>
          </cell>
          <cell r="I30">
            <v>100</v>
          </cell>
          <cell r="J30">
            <v>107</v>
          </cell>
          <cell r="K30">
            <v>2</v>
          </cell>
        </row>
        <row r="31">
          <cell r="F31" t="str">
            <v>SATABHAUNI</v>
          </cell>
          <cell r="G31">
            <v>18</v>
          </cell>
          <cell r="H31">
            <v>177</v>
          </cell>
          <cell r="I31">
            <v>200</v>
          </cell>
          <cell r="J31">
            <v>110</v>
          </cell>
          <cell r="K31">
            <v>2</v>
          </cell>
        </row>
        <row r="32">
          <cell r="F32" t="str">
            <v>KABISURYANAGAR</v>
          </cell>
          <cell r="G32">
            <v>89</v>
          </cell>
          <cell r="H32">
            <v>837</v>
          </cell>
          <cell r="I32">
            <v>837</v>
          </cell>
          <cell r="J32">
            <v>250</v>
          </cell>
          <cell r="K32">
            <v>2.75</v>
          </cell>
        </row>
        <row r="33">
          <cell r="F33" t="str">
            <v>BIJIGOL</v>
          </cell>
          <cell r="G33">
            <v>41</v>
          </cell>
          <cell r="H33">
            <v>1016</v>
          </cell>
          <cell r="I33">
            <v>1016</v>
          </cell>
          <cell r="J33">
            <v>135</v>
          </cell>
          <cell r="K33">
            <v>2.75</v>
          </cell>
        </row>
        <row r="34">
          <cell r="F34" t="str">
            <v>CHAFLA</v>
          </cell>
          <cell r="G34">
            <v>14</v>
          </cell>
          <cell r="H34">
            <v>250</v>
          </cell>
          <cell r="I34">
            <v>250</v>
          </cell>
          <cell r="J34">
            <v>240</v>
          </cell>
          <cell r="K34">
            <v>2.75</v>
          </cell>
        </row>
        <row r="35">
          <cell r="F35" t="str">
            <v>JAGAMARA</v>
          </cell>
          <cell r="G35">
            <v>8</v>
          </cell>
          <cell r="H35">
            <v>112</v>
          </cell>
          <cell r="I35">
            <v>112</v>
          </cell>
          <cell r="J35">
            <v>30</v>
          </cell>
          <cell r="K35">
            <v>2</v>
          </cell>
        </row>
        <row r="36">
          <cell r="F36" t="str">
            <v>KEONJHAR</v>
          </cell>
          <cell r="G36">
            <v>22</v>
          </cell>
          <cell r="H36">
            <v>118</v>
          </cell>
          <cell r="I36">
            <v>200</v>
          </cell>
          <cell r="J36">
            <v>198</v>
          </cell>
          <cell r="K36">
            <v>2.75</v>
          </cell>
        </row>
        <row r="37">
          <cell r="F37" t="str">
            <v>KEONJHAR</v>
          </cell>
          <cell r="G37">
            <v>7</v>
          </cell>
          <cell r="H37">
            <v>112</v>
          </cell>
          <cell r="I37">
            <v>112</v>
          </cell>
          <cell r="J37">
            <v>198</v>
          </cell>
          <cell r="K37">
            <v>2.75</v>
          </cell>
        </row>
        <row r="38">
          <cell r="F38" t="str">
            <v>SORODA</v>
          </cell>
          <cell r="G38">
            <v>24</v>
          </cell>
          <cell r="H38">
            <v>264</v>
          </cell>
          <cell r="I38">
            <v>264</v>
          </cell>
          <cell r="J38">
            <v>260</v>
          </cell>
          <cell r="K38">
            <v>3.25</v>
          </cell>
        </row>
        <row r="39">
          <cell r="F39" t="str">
            <v>SORODA</v>
          </cell>
          <cell r="G39">
            <v>32</v>
          </cell>
          <cell r="H39">
            <v>500</v>
          </cell>
          <cell r="I39">
            <v>500</v>
          </cell>
          <cell r="J39">
            <v>260</v>
          </cell>
          <cell r="K39">
            <v>3.25</v>
          </cell>
        </row>
        <row r="40">
          <cell r="F40" t="str">
            <v>KULLADA</v>
          </cell>
          <cell r="G40">
            <v>17</v>
          </cell>
          <cell r="H40">
            <v>270</v>
          </cell>
          <cell r="I40">
            <v>300</v>
          </cell>
          <cell r="J40">
            <v>290</v>
          </cell>
          <cell r="K40">
            <v>3.25</v>
          </cell>
        </row>
        <row r="41">
          <cell r="F41" t="str">
            <v>CHHARICHHAK</v>
          </cell>
          <cell r="G41">
            <v>14</v>
          </cell>
          <cell r="H41">
            <v>305</v>
          </cell>
          <cell r="I41">
            <v>305</v>
          </cell>
          <cell r="J41">
            <v>230</v>
          </cell>
          <cell r="K41">
            <v>2.75</v>
          </cell>
        </row>
        <row r="42">
          <cell r="F42" t="str">
            <v>BARAGARH</v>
          </cell>
          <cell r="G42">
            <v>20</v>
          </cell>
          <cell r="H42">
            <v>400</v>
          </cell>
          <cell r="I42">
            <v>400</v>
          </cell>
          <cell r="J42">
            <v>320</v>
          </cell>
          <cell r="K42">
            <v>3.25</v>
          </cell>
        </row>
        <row r="43">
          <cell r="F43" t="str">
            <v>JAGANNATH PRASAD</v>
          </cell>
          <cell r="G43">
            <v>35</v>
          </cell>
          <cell r="H43">
            <v>442</v>
          </cell>
          <cell r="I43">
            <v>500</v>
          </cell>
          <cell r="J43">
            <v>280</v>
          </cell>
          <cell r="K43">
            <v>3.25</v>
          </cell>
        </row>
        <row r="44">
          <cell r="F44" t="str">
            <v>BALIANTA</v>
          </cell>
          <cell r="G44">
            <v>1</v>
          </cell>
          <cell r="H44">
            <v>6</v>
          </cell>
          <cell r="I44">
            <v>6</v>
          </cell>
          <cell r="J44">
            <v>20</v>
          </cell>
          <cell r="K44">
            <v>2</v>
          </cell>
        </row>
        <row r="45">
          <cell r="F45" t="str">
            <v>SANABAZAR</v>
          </cell>
          <cell r="G45">
            <v>20</v>
          </cell>
          <cell r="H45">
            <v>500</v>
          </cell>
          <cell r="I45">
            <v>500</v>
          </cell>
          <cell r="J45">
            <v>50</v>
          </cell>
          <cell r="K45">
            <v>2</v>
          </cell>
        </row>
        <row r="46">
          <cell r="F46" t="str">
            <v>BHADRAK</v>
          </cell>
          <cell r="G46">
            <v>13</v>
          </cell>
          <cell r="H46">
            <v>196</v>
          </cell>
          <cell r="I46">
            <v>200</v>
          </cell>
          <cell r="J46">
            <v>100</v>
          </cell>
          <cell r="K46">
            <v>2</v>
          </cell>
        </row>
        <row r="47">
          <cell r="F47" t="str">
            <v>BILAHAT</v>
          </cell>
          <cell r="G47">
            <v>34</v>
          </cell>
          <cell r="H47">
            <v>492</v>
          </cell>
          <cell r="I47">
            <v>492</v>
          </cell>
          <cell r="J47">
            <v>50</v>
          </cell>
          <cell r="K47">
            <v>2</v>
          </cell>
        </row>
        <row r="48">
          <cell r="F48" t="str">
            <v>BALIGUDA</v>
          </cell>
          <cell r="G48">
            <v>16</v>
          </cell>
          <cell r="H48">
            <v>250</v>
          </cell>
          <cell r="I48">
            <v>250</v>
          </cell>
          <cell r="J48">
            <v>290</v>
          </cell>
          <cell r="K48">
            <v>3.25</v>
          </cell>
        </row>
        <row r="49">
          <cell r="F49" t="str">
            <v>SORO</v>
          </cell>
          <cell r="G49">
            <v>30</v>
          </cell>
          <cell r="H49">
            <v>534</v>
          </cell>
          <cell r="I49">
            <v>534</v>
          </cell>
          <cell r="J49">
            <v>148</v>
          </cell>
          <cell r="K49">
            <v>2.75</v>
          </cell>
        </row>
        <row r="50">
          <cell r="F50" t="str">
            <v>KULLADA</v>
          </cell>
          <cell r="G50">
            <v>21</v>
          </cell>
          <cell r="H50">
            <v>374</v>
          </cell>
          <cell r="I50">
            <v>374</v>
          </cell>
          <cell r="J50">
            <v>290</v>
          </cell>
          <cell r="K50">
            <v>3.25</v>
          </cell>
        </row>
        <row r="51">
          <cell r="F51" t="str">
            <v>BHANJANAGAR</v>
          </cell>
          <cell r="G51">
            <v>24</v>
          </cell>
          <cell r="H51">
            <v>352</v>
          </cell>
          <cell r="I51">
            <v>352</v>
          </cell>
          <cell r="J51">
            <v>210</v>
          </cell>
          <cell r="K51">
            <v>2.75</v>
          </cell>
        </row>
        <row r="52">
          <cell r="F52" t="str">
            <v>BARBIL</v>
          </cell>
          <cell r="G52">
            <v>30</v>
          </cell>
          <cell r="H52">
            <v>260</v>
          </cell>
          <cell r="I52">
            <v>260</v>
          </cell>
          <cell r="J52">
            <v>252</v>
          </cell>
          <cell r="K52">
            <v>3.25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BHADRAK</v>
          </cell>
          <cell r="G4">
            <v>3</v>
          </cell>
          <cell r="H4">
            <v>14</v>
          </cell>
          <cell r="I4">
            <v>50</v>
          </cell>
          <cell r="J4">
            <v>100</v>
          </cell>
          <cell r="K4">
            <v>2</v>
          </cell>
        </row>
        <row r="5">
          <cell r="F5" t="str">
            <v>BALIGUDA</v>
          </cell>
          <cell r="G5">
            <v>15</v>
          </cell>
          <cell r="H5">
            <v>162</v>
          </cell>
          <cell r="I5">
            <v>162</v>
          </cell>
          <cell r="J5">
            <v>290</v>
          </cell>
          <cell r="K5">
            <v>3.25</v>
          </cell>
        </row>
        <row r="6">
          <cell r="F6" t="str">
            <v>CHARICHHAK</v>
          </cell>
          <cell r="G6">
            <v>17</v>
          </cell>
          <cell r="H6">
            <v>387</v>
          </cell>
          <cell r="I6">
            <v>387</v>
          </cell>
          <cell r="J6">
            <v>220</v>
          </cell>
          <cell r="K6">
            <v>2.75</v>
          </cell>
        </row>
        <row r="7">
          <cell r="F7" t="str">
            <v>BALIGUDA</v>
          </cell>
          <cell r="G7">
            <v>3</v>
          </cell>
          <cell r="H7">
            <v>48</v>
          </cell>
          <cell r="I7">
            <v>48</v>
          </cell>
          <cell r="J7">
            <v>290</v>
          </cell>
          <cell r="K7">
            <v>3.25</v>
          </cell>
        </row>
        <row r="8">
          <cell r="F8" t="str">
            <v>SHERGARH</v>
          </cell>
          <cell r="G8">
            <v>46</v>
          </cell>
          <cell r="H8">
            <v>590</v>
          </cell>
          <cell r="I8">
            <v>590</v>
          </cell>
          <cell r="J8">
            <v>210</v>
          </cell>
          <cell r="K8">
            <v>2.75</v>
          </cell>
        </row>
        <row r="9">
          <cell r="F9" t="str">
            <v xml:space="preserve"> SANABAZAR</v>
          </cell>
          <cell r="G9">
            <v>35</v>
          </cell>
          <cell r="H9">
            <v>875</v>
          </cell>
          <cell r="I9">
            <v>875</v>
          </cell>
          <cell r="J9">
            <v>45</v>
          </cell>
          <cell r="K9">
            <v>2</v>
          </cell>
        </row>
        <row r="10">
          <cell r="F10" t="str">
            <v>SORODA</v>
          </cell>
          <cell r="G10">
            <v>27</v>
          </cell>
          <cell r="H10">
            <v>410</v>
          </cell>
          <cell r="I10">
            <v>410</v>
          </cell>
          <cell r="J10">
            <v>260</v>
          </cell>
          <cell r="K10">
            <v>3.25</v>
          </cell>
        </row>
        <row r="11">
          <cell r="F11" t="str">
            <v>SANKARAKHOL</v>
          </cell>
          <cell r="G11">
            <v>44</v>
          </cell>
          <cell r="H11">
            <v>680</v>
          </cell>
          <cell r="I11">
            <v>680</v>
          </cell>
          <cell r="J11">
            <v>215</v>
          </cell>
          <cell r="K11">
            <v>2.75</v>
          </cell>
        </row>
        <row r="12">
          <cell r="F12" t="str">
            <v>JARAPADA</v>
          </cell>
          <cell r="G12">
            <v>20</v>
          </cell>
          <cell r="H12">
            <v>500</v>
          </cell>
          <cell r="I12">
            <v>500</v>
          </cell>
          <cell r="J12">
            <v>145</v>
          </cell>
          <cell r="K12">
            <v>2.75</v>
          </cell>
        </row>
        <row r="13">
          <cell r="F13" t="str">
            <v>BALASORE</v>
          </cell>
          <cell r="G13">
            <v>10</v>
          </cell>
          <cell r="H13">
            <v>100</v>
          </cell>
          <cell r="I13">
            <v>100</v>
          </cell>
          <cell r="J13">
            <v>200</v>
          </cell>
          <cell r="K13">
            <v>2.75</v>
          </cell>
        </row>
        <row r="14">
          <cell r="F14" t="str">
            <v>NILAGIRI</v>
          </cell>
          <cell r="G14">
            <v>21</v>
          </cell>
          <cell r="H14">
            <v>130</v>
          </cell>
          <cell r="I14">
            <v>200</v>
          </cell>
          <cell r="J14">
            <v>160</v>
          </cell>
          <cell r="K14">
            <v>2.75</v>
          </cell>
        </row>
        <row r="15">
          <cell r="F15" t="str">
            <v>BANBARADA</v>
          </cell>
          <cell r="G15">
            <v>41</v>
          </cell>
          <cell r="H15">
            <v>631</v>
          </cell>
          <cell r="I15">
            <v>631</v>
          </cell>
          <cell r="J15">
            <v>60</v>
          </cell>
          <cell r="K15">
            <v>2</v>
          </cell>
        </row>
        <row r="16">
          <cell r="F16" t="str">
            <v>BALASORE</v>
          </cell>
          <cell r="G16">
            <v>9</v>
          </cell>
          <cell r="H16">
            <v>60</v>
          </cell>
          <cell r="I16">
            <v>100</v>
          </cell>
          <cell r="J16">
            <v>200</v>
          </cell>
          <cell r="K16">
            <v>2.75</v>
          </cell>
        </row>
        <row r="17">
          <cell r="F17" t="str">
            <v>JAGAMARA</v>
          </cell>
          <cell r="G17">
            <v>21</v>
          </cell>
          <cell r="H17">
            <v>136</v>
          </cell>
          <cell r="I17">
            <v>136</v>
          </cell>
          <cell r="J17">
            <v>30</v>
          </cell>
          <cell r="K17">
            <v>2</v>
          </cell>
        </row>
        <row r="18">
          <cell r="F18" t="str">
            <v>BALIGUDA</v>
          </cell>
          <cell r="G18">
            <v>33</v>
          </cell>
          <cell r="H18">
            <v>482</v>
          </cell>
          <cell r="I18">
            <v>482</v>
          </cell>
          <cell r="J18">
            <v>290</v>
          </cell>
          <cell r="K18">
            <v>3.25</v>
          </cell>
        </row>
        <row r="19">
          <cell r="F19" t="str">
            <v>BALASORE</v>
          </cell>
          <cell r="G19">
            <v>30</v>
          </cell>
          <cell r="H19">
            <v>418</v>
          </cell>
          <cell r="I19">
            <v>418</v>
          </cell>
          <cell r="J19">
            <v>200</v>
          </cell>
          <cell r="K19">
            <v>2.75</v>
          </cell>
        </row>
        <row r="20">
          <cell r="F20" t="str">
            <v xml:space="preserve">JAGANNATH PRASAD </v>
          </cell>
          <cell r="G20">
            <v>27</v>
          </cell>
          <cell r="H20">
            <v>406</v>
          </cell>
          <cell r="I20">
            <v>406</v>
          </cell>
          <cell r="J20">
            <v>210</v>
          </cell>
          <cell r="K20">
            <v>2.75</v>
          </cell>
        </row>
        <row r="21">
          <cell r="F21" t="str">
            <v>SORODA</v>
          </cell>
          <cell r="G21">
            <v>40</v>
          </cell>
          <cell r="H21">
            <v>157</v>
          </cell>
          <cell r="I21">
            <v>157</v>
          </cell>
          <cell r="J21">
            <v>260</v>
          </cell>
          <cell r="K21">
            <v>3.25</v>
          </cell>
        </row>
        <row r="22">
          <cell r="F22" t="str">
            <v>ANLABERENI</v>
          </cell>
          <cell r="G22">
            <v>46</v>
          </cell>
          <cell r="H22">
            <v>1150</v>
          </cell>
          <cell r="I22">
            <v>1150</v>
          </cell>
          <cell r="J22">
            <v>70</v>
          </cell>
          <cell r="K22">
            <v>2</v>
          </cell>
        </row>
        <row r="23">
          <cell r="F23" t="str">
            <v>BHANJANAGAR</v>
          </cell>
          <cell r="G23">
            <v>67</v>
          </cell>
          <cell r="H23">
            <v>1010</v>
          </cell>
          <cell r="I23">
            <v>1010</v>
          </cell>
          <cell r="J23">
            <v>210</v>
          </cell>
          <cell r="K23">
            <v>2.75</v>
          </cell>
        </row>
        <row r="24">
          <cell r="F24" t="str">
            <v>JALESWAR</v>
          </cell>
          <cell r="G24">
            <v>31</v>
          </cell>
          <cell r="H24">
            <v>586</v>
          </cell>
          <cell r="I24">
            <v>586</v>
          </cell>
          <cell r="J24">
            <v>240</v>
          </cell>
          <cell r="K24">
            <v>2.75</v>
          </cell>
        </row>
        <row r="25">
          <cell r="F25" t="str">
            <v>BALASORE</v>
          </cell>
          <cell r="G25">
            <v>13</v>
          </cell>
          <cell r="H25">
            <v>192</v>
          </cell>
          <cell r="I25">
            <v>192</v>
          </cell>
          <cell r="J25">
            <v>200</v>
          </cell>
          <cell r="K25">
            <v>2.75</v>
          </cell>
        </row>
        <row r="26">
          <cell r="F26" t="str">
            <v>ANGUL</v>
          </cell>
          <cell r="G26">
            <v>18</v>
          </cell>
          <cell r="H26">
            <v>200</v>
          </cell>
          <cell r="I26">
            <v>200</v>
          </cell>
          <cell r="J26">
            <v>125</v>
          </cell>
          <cell r="K26">
            <v>2.75</v>
          </cell>
        </row>
        <row r="27">
          <cell r="F27" t="str">
            <v>SHEIKH BAZAR</v>
          </cell>
          <cell r="G27">
            <v>18</v>
          </cell>
          <cell r="H27">
            <v>62</v>
          </cell>
          <cell r="I27">
            <v>62</v>
          </cell>
          <cell r="J27">
            <v>20</v>
          </cell>
          <cell r="K27">
            <v>2</v>
          </cell>
        </row>
        <row r="28">
          <cell r="F28" t="str">
            <v>DAMANA</v>
          </cell>
          <cell r="G28">
            <v>6</v>
          </cell>
          <cell r="H28">
            <v>38</v>
          </cell>
          <cell r="I28">
            <v>100</v>
          </cell>
          <cell r="J28">
            <v>30</v>
          </cell>
          <cell r="K28">
            <v>2</v>
          </cell>
        </row>
        <row r="29">
          <cell r="F29" t="str">
            <v>HATA BAZAR (JAGATSINGHPUR)</v>
          </cell>
          <cell r="G29">
            <v>24</v>
          </cell>
          <cell r="H29">
            <v>420</v>
          </cell>
          <cell r="I29">
            <v>420</v>
          </cell>
          <cell r="J29">
            <v>70</v>
          </cell>
          <cell r="K29">
            <v>2</v>
          </cell>
        </row>
        <row r="30">
          <cell r="F30" t="str">
            <v>BHADRAK</v>
          </cell>
          <cell r="G30">
            <v>15</v>
          </cell>
          <cell r="H30">
            <v>172</v>
          </cell>
          <cell r="I30">
            <v>200</v>
          </cell>
          <cell r="J30">
            <v>100</v>
          </cell>
          <cell r="K30">
            <v>2</v>
          </cell>
        </row>
        <row r="31">
          <cell r="F31" t="str">
            <v>SHEIKH BAZAR</v>
          </cell>
          <cell r="G31">
            <v>4</v>
          </cell>
          <cell r="H31">
            <v>12</v>
          </cell>
          <cell r="I31">
            <v>12</v>
          </cell>
          <cell r="J31">
            <v>20</v>
          </cell>
          <cell r="K31">
            <v>2</v>
          </cell>
        </row>
        <row r="32">
          <cell r="F32" t="str">
            <v>SORODA</v>
          </cell>
          <cell r="G32">
            <v>19</v>
          </cell>
          <cell r="H32">
            <v>280</v>
          </cell>
          <cell r="I32">
            <v>280</v>
          </cell>
          <cell r="J32">
            <v>260</v>
          </cell>
          <cell r="K32">
            <v>3.25</v>
          </cell>
        </row>
        <row r="33">
          <cell r="F33" t="str">
            <v>SORODA</v>
          </cell>
          <cell r="G33">
            <v>14</v>
          </cell>
          <cell r="H33">
            <v>75</v>
          </cell>
          <cell r="I33">
            <v>75</v>
          </cell>
          <cell r="J33">
            <v>260</v>
          </cell>
          <cell r="K33">
            <v>3.25</v>
          </cell>
        </row>
        <row r="34">
          <cell r="F34" t="str">
            <v>BIJIGOL</v>
          </cell>
          <cell r="G34">
            <v>47</v>
          </cell>
          <cell r="H34">
            <v>1175</v>
          </cell>
          <cell r="I34">
            <v>1175</v>
          </cell>
          <cell r="J34">
            <v>135</v>
          </cell>
          <cell r="K34">
            <v>2.75</v>
          </cell>
        </row>
        <row r="35">
          <cell r="F35" t="str">
            <v>SORO</v>
          </cell>
          <cell r="G35">
            <v>17</v>
          </cell>
          <cell r="H35">
            <v>282</v>
          </cell>
          <cell r="I35">
            <v>282</v>
          </cell>
          <cell r="J35">
            <v>148</v>
          </cell>
          <cell r="K35">
            <v>2.75</v>
          </cell>
        </row>
        <row r="36">
          <cell r="F36" t="str">
            <v>KEONJHAR</v>
          </cell>
          <cell r="G36">
            <v>42</v>
          </cell>
          <cell r="H36">
            <v>308</v>
          </cell>
          <cell r="I36">
            <v>308</v>
          </cell>
          <cell r="J36">
            <v>198</v>
          </cell>
          <cell r="K36">
            <v>2.75</v>
          </cell>
        </row>
        <row r="37">
          <cell r="F37" t="str">
            <v>POLASARA</v>
          </cell>
          <cell r="G37">
            <v>68</v>
          </cell>
          <cell r="H37">
            <v>1010</v>
          </cell>
          <cell r="I37">
            <v>1010</v>
          </cell>
          <cell r="J37">
            <v>270</v>
          </cell>
          <cell r="K37">
            <v>3.25</v>
          </cell>
        </row>
        <row r="38">
          <cell r="F38" t="str">
            <v xml:space="preserve"> SANABAZAR</v>
          </cell>
          <cell r="G38">
            <v>50</v>
          </cell>
          <cell r="H38">
            <v>1250</v>
          </cell>
          <cell r="I38">
            <v>1250</v>
          </cell>
          <cell r="J38">
            <v>45</v>
          </cell>
          <cell r="K38">
            <v>2</v>
          </cell>
        </row>
        <row r="39">
          <cell r="F39" t="str">
            <v>KABISURYANAGAR</v>
          </cell>
          <cell r="G39">
            <v>33</v>
          </cell>
          <cell r="H39">
            <v>316</v>
          </cell>
          <cell r="I39">
            <v>316</v>
          </cell>
          <cell r="J39">
            <v>250</v>
          </cell>
          <cell r="K39">
            <v>2.75</v>
          </cell>
        </row>
        <row r="40">
          <cell r="F40" t="str">
            <v>BADAMBADI</v>
          </cell>
          <cell r="G40">
            <v>71</v>
          </cell>
          <cell r="H40">
            <v>960</v>
          </cell>
          <cell r="I40">
            <v>960</v>
          </cell>
          <cell r="J40">
            <v>15</v>
          </cell>
          <cell r="K40">
            <v>2</v>
          </cell>
        </row>
        <row r="41">
          <cell r="F41" t="str">
            <v>SHEIKH BAZAR</v>
          </cell>
          <cell r="G41">
            <v>1</v>
          </cell>
          <cell r="H41">
            <v>2</v>
          </cell>
          <cell r="I41">
            <v>2</v>
          </cell>
          <cell r="J41">
            <v>20</v>
          </cell>
          <cell r="K41">
            <v>2</v>
          </cell>
        </row>
        <row r="42">
          <cell r="F42" t="str">
            <v>CHARICHHAK</v>
          </cell>
          <cell r="G42">
            <v>36</v>
          </cell>
          <cell r="H42">
            <v>835</v>
          </cell>
          <cell r="I42">
            <v>835</v>
          </cell>
          <cell r="J42">
            <v>220</v>
          </cell>
          <cell r="K42">
            <v>2.75</v>
          </cell>
        </row>
        <row r="43">
          <cell r="F43" t="str">
            <v>BARBIL</v>
          </cell>
          <cell r="G43">
            <v>26</v>
          </cell>
          <cell r="H43">
            <v>200</v>
          </cell>
          <cell r="I43">
            <v>200</v>
          </cell>
          <cell r="J43">
            <v>252</v>
          </cell>
          <cell r="K43">
            <v>3.25</v>
          </cell>
        </row>
        <row r="44">
          <cell r="F44" t="str">
            <v>KEONJHAR</v>
          </cell>
          <cell r="G44">
            <v>22</v>
          </cell>
          <cell r="H44">
            <v>140</v>
          </cell>
          <cell r="I44">
            <v>140</v>
          </cell>
          <cell r="J44">
            <v>198</v>
          </cell>
          <cell r="K44">
            <v>2.75</v>
          </cell>
        </row>
        <row r="45">
          <cell r="F45" t="str">
            <v>BANBARADA</v>
          </cell>
          <cell r="G45">
            <v>1</v>
          </cell>
          <cell r="H45">
            <v>6</v>
          </cell>
          <cell r="I45">
            <v>50</v>
          </cell>
          <cell r="J45">
            <v>60</v>
          </cell>
          <cell r="K45">
            <v>2</v>
          </cell>
        </row>
        <row r="46">
          <cell r="F46" t="str">
            <v>BILAHAT</v>
          </cell>
          <cell r="G46">
            <v>4</v>
          </cell>
          <cell r="H46">
            <v>32</v>
          </cell>
          <cell r="I46">
            <v>32</v>
          </cell>
          <cell r="J46">
            <v>50</v>
          </cell>
          <cell r="K46">
            <v>2</v>
          </cell>
        </row>
        <row r="47">
          <cell r="F47" t="str">
            <v>KULLADA</v>
          </cell>
          <cell r="G47">
            <v>21</v>
          </cell>
          <cell r="H47">
            <v>268</v>
          </cell>
          <cell r="I47">
            <v>268</v>
          </cell>
          <cell r="J47">
            <v>290</v>
          </cell>
          <cell r="K47">
            <v>3.25</v>
          </cell>
        </row>
        <row r="48">
          <cell r="F48" t="str">
            <v>KABISURYANAGAR</v>
          </cell>
          <cell r="G48">
            <v>2</v>
          </cell>
          <cell r="H48">
            <v>12</v>
          </cell>
          <cell r="I48">
            <v>12</v>
          </cell>
          <cell r="J48">
            <v>250</v>
          </cell>
          <cell r="K48">
            <v>2.75</v>
          </cell>
        </row>
        <row r="49">
          <cell r="F49" t="str">
            <v>BARBIL</v>
          </cell>
          <cell r="G49">
            <v>31</v>
          </cell>
          <cell r="H49">
            <v>210</v>
          </cell>
          <cell r="I49">
            <v>210</v>
          </cell>
          <cell r="J49">
            <v>252</v>
          </cell>
          <cell r="K49">
            <v>3.25</v>
          </cell>
        </row>
        <row r="50">
          <cell r="F50" t="str">
            <v>BILAHAT</v>
          </cell>
          <cell r="G50">
            <v>7</v>
          </cell>
          <cell r="H50">
            <v>112</v>
          </cell>
          <cell r="I50">
            <v>112</v>
          </cell>
          <cell r="J50">
            <v>50</v>
          </cell>
          <cell r="K50">
            <v>2</v>
          </cell>
        </row>
        <row r="51">
          <cell r="F51" t="str">
            <v>SANKARAKHOL</v>
          </cell>
          <cell r="G51">
            <v>35</v>
          </cell>
          <cell r="H51">
            <v>552</v>
          </cell>
          <cell r="I51">
            <v>552</v>
          </cell>
          <cell r="J51">
            <v>215</v>
          </cell>
          <cell r="K51">
            <v>2.75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3">
          <cell r="F3" t="str">
            <v>TO</v>
          </cell>
          <cell r="G3" t="str">
            <v>CASE</v>
          </cell>
          <cell r="H3" t="str">
            <v>ACTUAL WEIGHT</v>
          </cell>
          <cell r="I3" t="str">
            <v>CHARGED WEIGHT</v>
          </cell>
          <cell r="J3" t="str">
            <v>DISTANCE</v>
          </cell>
          <cell r="K3" t="str">
            <v>RATE</v>
          </cell>
        </row>
        <row r="4">
          <cell r="F4" t="str">
            <v>BARBIL</v>
          </cell>
          <cell r="G4">
            <v>2</v>
          </cell>
          <cell r="H4">
            <v>32</v>
          </cell>
          <cell r="I4">
            <v>32</v>
          </cell>
          <cell r="J4">
            <v>252</v>
          </cell>
          <cell r="K4">
            <v>3.25</v>
          </cell>
        </row>
        <row r="5">
          <cell r="F5" t="str">
            <v>SORO</v>
          </cell>
          <cell r="G5">
            <v>2</v>
          </cell>
          <cell r="H5">
            <v>32</v>
          </cell>
          <cell r="I5">
            <v>32</v>
          </cell>
          <cell r="J5">
            <v>148</v>
          </cell>
          <cell r="K5">
            <v>2.75</v>
          </cell>
        </row>
        <row r="6">
          <cell r="F6" t="str">
            <v>SORO</v>
          </cell>
          <cell r="G6">
            <v>11</v>
          </cell>
          <cell r="H6">
            <v>138</v>
          </cell>
          <cell r="I6">
            <v>138</v>
          </cell>
          <cell r="J6">
            <v>148</v>
          </cell>
          <cell r="K6">
            <v>2.75</v>
          </cell>
        </row>
        <row r="7">
          <cell r="F7" t="str">
            <v>BARBIL</v>
          </cell>
          <cell r="G7">
            <v>21</v>
          </cell>
          <cell r="H7">
            <v>806</v>
          </cell>
          <cell r="I7">
            <v>806</v>
          </cell>
          <cell r="J7">
            <v>252</v>
          </cell>
          <cell r="K7">
            <v>3.25</v>
          </cell>
        </row>
        <row r="8">
          <cell r="F8" t="str">
            <v xml:space="preserve">BELLAGUNTHA </v>
          </cell>
          <cell r="G8">
            <v>50</v>
          </cell>
          <cell r="H8">
            <v>2000</v>
          </cell>
          <cell r="I8">
            <v>2000</v>
          </cell>
          <cell r="J8">
            <v>200</v>
          </cell>
          <cell r="K8">
            <v>2.75</v>
          </cell>
        </row>
        <row r="9">
          <cell r="F9" t="str">
            <v>BHADRAK</v>
          </cell>
          <cell r="G9">
            <v>10</v>
          </cell>
          <cell r="H9">
            <v>52</v>
          </cell>
          <cell r="I9">
            <v>100</v>
          </cell>
          <cell r="J9">
            <v>100</v>
          </cell>
          <cell r="K9">
            <v>2</v>
          </cell>
        </row>
        <row r="10">
          <cell r="F10" t="str">
            <v>BHANJANAGAR</v>
          </cell>
          <cell r="G10">
            <v>5</v>
          </cell>
          <cell r="H10">
            <v>80</v>
          </cell>
          <cell r="I10">
            <v>100</v>
          </cell>
          <cell r="J10">
            <v>210</v>
          </cell>
          <cell r="K10">
            <v>2.75</v>
          </cell>
        </row>
        <row r="11">
          <cell r="F11" t="str">
            <v>RAIPUR</v>
          </cell>
          <cell r="G11">
            <v>11</v>
          </cell>
          <cell r="H11">
            <v>56</v>
          </cell>
          <cell r="I11">
            <v>100</v>
          </cell>
          <cell r="J11">
            <v>25</v>
          </cell>
          <cell r="K11">
            <v>2</v>
          </cell>
        </row>
        <row r="12">
          <cell r="F12" t="str">
            <v>SHERGARH</v>
          </cell>
          <cell r="G12">
            <v>55</v>
          </cell>
          <cell r="H12">
            <v>1007</v>
          </cell>
          <cell r="I12">
            <v>1007</v>
          </cell>
          <cell r="J12">
            <v>210</v>
          </cell>
          <cell r="K12">
            <v>2.75</v>
          </cell>
        </row>
        <row r="13">
          <cell r="F13" t="str">
            <v>CHARICHHAK</v>
          </cell>
          <cell r="G13">
            <v>10</v>
          </cell>
          <cell r="H13">
            <v>200</v>
          </cell>
          <cell r="I13">
            <v>200</v>
          </cell>
          <cell r="J13">
            <v>220</v>
          </cell>
          <cell r="K13">
            <v>2.75</v>
          </cell>
        </row>
        <row r="14">
          <cell r="F14" t="str">
            <v>TRINATH BAZAR</v>
          </cell>
          <cell r="G14">
            <v>37</v>
          </cell>
          <cell r="H14">
            <v>446</v>
          </cell>
          <cell r="I14">
            <v>446</v>
          </cell>
          <cell r="J14">
            <v>25</v>
          </cell>
          <cell r="K14">
            <v>2</v>
          </cell>
        </row>
        <row r="15">
          <cell r="F15" t="str">
            <v>BALIGUDA</v>
          </cell>
          <cell r="G15">
            <v>27</v>
          </cell>
          <cell r="H15">
            <v>480</v>
          </cell>
          <cell r="I15">
            <v>480</v>
          </cell>
          <cell r="J15">
            <v>290</v>
          </cell>
          <cell r="K15">
            <v>3.25</v>
          </cell>
        </row>
        <row r="16">
          <cell r="F16" t="str">
            <v>DOLASAHI</v>
          </cell>
          <cell r="G16">
            <v>28</v>
          </cell>
          <cell r="H16">
            <v>440</v>
          </cell>
          <cell r="I16">
            <v>440</v>
          </cell>
          <cell r="J16">
            <v>140</v>
          </cell>
          <cell r="K16">
            <v>2.75</v>
          </cell>
        </row>
        <row r="17">
          <cell r="F17" t="str">
            <v>UDALA</v>
          </cell>
          <cell r="G17">
            <v>16</v>
          </cell>
          <cell r="H17">
            <v>215</v>
          </cell>
          <cell r="I17">
            <v>215</v>
          </cell>
          <cell r="J17">
            <v>180</v>
          </cell>
          <cell r="K17">
            <v>2.75</v>
          </cell>
        </row>
        <row r="18">
          <cell r="F18" t="str">
            <v>KSHARIYA BAZAR</v>
          </cell>
          <cell r="G18">
            <v>15</v>
          </cell>
          <cell r="H18">
            <v>354</v>
          </cell>
          <cell r="I18">
            <v>354</v>
          </cell>
          <cell r="J18">
            <v>265</v>
          </cell>
          <cell r="K18">
            <v>3.25</v>
          </cell>
        </row>
        <row r="19">
          <cell r="F19" t="str">
            <v xml:space="preserve">NUAPADA </v>
          </cell>
          <cell r="G19">
            <v>24</v>
          </cell>
          <cell r="H19">
            <v>490</v>
          </cell>
          <cell r="I19">
            <v>490</v>
          </cell>
          <cell r="J19">
            <v>10</v>
          </cell>
          <cell r="K19">
            <v>2</v>
          </cell>
        </row>
        <row r="20">
          <cell r="F20" t="str">
            <v>SHERGARH</v>
          </cell>
          <cell r="G20">
            <v>36</v>
          </cell>
          <cell r="H20">
            <v>494</v>
          </cell>
          <cell r="I20">
            <v>494</v>
          </cell>
          <cell r="J20">
            <v>210</v>
          </cell>
          <cell r="K20">
            <v>2.75</v>
          </cell>
        </row>
        <row r="21">
          <cell r="F21" t="str">
            <v>KULLADA</v>
          </cell>
          <cell r="G21">
            <v>27</v>
          </cell>
          <cell r="H21">
            <v>277</v>
          </cell>
          <cell r="I21">
            <v>277</v>
          </cell>
          <cell r="J21">
            <v>290</v>
          </cell>
          <cell r="K21">
            <v>3.25</v>
          </cell>
        </row>
        <row r="22">
          <cell r="F22" t="str">
            <v>KULLADA</v>
          </cell>
          <cell r="G22">
            <v>2</v>
          </cell>
          <cell r="H22">
            <v>32</v>
          </cell>
          <cell r="I22">
            <v>32</v>
          </cell>
          <cell r="J22">
            <v>290</v>
          </cell>
          <cell r="K22">
            <v>3.25</v>
          </cell>
        </row>
        <row r="23">
          <cell r="F23" t="str">
            <v>BHADRAK</v>
          </cell>
          <cell r="G23">
            <v>14</v>
          </cell>
          <cell r="H23">
            <v>68</v>
          </cell>
          <cell r="I23">
            <v>100</v>
          </cell>
          <cell r="J23">
            <v>100</v>
          </cell>
          <cell r="K23">
            <v>2</v>
          </cell>
        </row>
        <row r="24">
          <cell r="F24" t="str">
            <v>DAMANA</v>
          </cell>
          <cell r="G24">
            <v>21</v>
          </cell>
          <cell r="H24">
            <v>150</v>
          </cell>
          <cell r="I24">
            <v>150</v>
          </cell>
          <cell r="J24">
            <v>30</v>
          </cell>
          <cell r="K24">
            <v>2</v>
          </cell>
        </row>
        <row r="25">
          <cell r="F25" t="str">
            <v>DAMANA</v>
          </cell>
          <cell r="G25">
            <v>2</v>
          </cell>
          <cell r="H25">
            <v>10</v>
          </cell>
          <cell r="I25">
            <v>10</v>
          </cell>
          <cell r="J25">
            <v>30</v>
          </cell>
          <cell r="K25">
            <v>2</v>
          </cell>
        </row>
        <row r="26">
          <cell r="F26" t="str">
            <v xml:space="preserve">NUAPADA </v>
          </cell>
          <cell r="G26">
            <v>6</v>
          </cell>
          <cell r="H26">
            <v>75</v>
          </cell>
          <cell r="I26">
            <v>75</v>
          </cell>
          <cell r="J26">
            <v>10</v>
          </cell>
          <cell r="K26">
            <v>2</v>
          </cell>
        </row>
        <row r="27">
          <cell r="F27" t="str">
            <v>CHARICHHAK</v>
          </cell>
          <cell r="G27">
            <v>3</v>
          </cell>
          <cell r="H27">
            <v>60</v>
          </cell>
          <cell r="I27">
            <v>100</v>
          </cell>
          <cell r="J27">
            <v>220</v>
          </cell>
          <cell r="K27">
            <v>2.75</v>
          </cell>
        </row>
        <row r="28">
          <cell r="F28" t="str">
            <v>BHADRAK</v>
          </cell>
          <cell r="G28">
            <v>13</v>
          </cell>
          <cell r="H28">
            <v>34</v>
          </cell>
          <cell r="I28">
            <v>34</v>
          </cell>
          <cell r="J28">
            <v>100</v>
          </cell>
          <cell r="K28">
            <v>2</v>
          </cell>
        </row>
        <row r="29">
          <cell r="F29" t="str">
            <v xml:space="preserve"> B D PUR</v>
          </cell>
          <cell r="G29">
            <v>31</v>
          </cell>
          <cell r="H29">
            <v>550</v>
          </cell>
          <cell r="I29">
            <v>550</v>
          </cell>
          <cell r="J29">
            <v>295</v>
          </cell>
          <cell r="K29">
            <v>3.25</v>
          </cell>
        </row>
        <row r="30">
          <cell r="F30" t="str">
            <v>SANABAZAR</v>
          </cell>
          <cell r="G30">
            <v>45</v>
          </cell>
          <cell r="H30">
            <v>1125</v>
          </cell>
          <cell r="I30">
            <v>1125</v>
          </cell>
          <cell r="J30">
            <v>50</v>
          </cell>
          <cell r="K30">
            <v>2</v>
          </cell>
        </row>
        <row r="31">
          <cell r="F31" t="str">
            <v xml:space="preserve">ASKA </v>
          </cell>
          <cell r="G31">
            <v>11</v>
          </cell>
          <cell r="H31">
            <v>172</v>
          </cell>
          <cell r="I31">
            <v>200</v>
          </cell>
          <cell r="J31">
            <v>200</v>
          </cell>
          <cell r="K31">
            <v>2.75</v>
          </cell>
        </row>
        <row r="32">
          <cell r="F32" t="str">
            <v>BHADRAK</v>
          </cell>
          <cell r="G32">
            <v>9</v>
          </cell>
          <cell r="H32">
            <v>160</v>
          </cell>
          <cell r="I32">
            <v>200</v>
          </cell>
          <cell r="J32">
            <v>52</v>
          </cell>
          <cell r="K32">
            <v>2</v>
          </cell>
        </row>
        <row r="33">
          <cell r="F33" t="str">
            <v>BALASORE</v>
          </cell>
          <cell r="G33">
            <v>12</v>
          </cell>
          <cell r="H33">
            <v>62</v>
          </cell>
          <cell r="I33">
            <v>100</v>
          </cell>
          <cell r="J33">
            <v>200</v>
          </cell>
          <cell r="K33">
            <v>2.75</v>
          </cell>
        </row>
        <row r="34">
          <cell r="F34" t="str">
            <v>BHANJANAGAR</v>
          </cell>
          <cell r="G34">
            <v>25</v>
          </cell>
          <cell r="H34">
            <v>650</v>
          </cell>
          <cell r="I34">
            <v>650</v>
          </cell>
          <cell r="J34">
            <v>210</v>
          </cell>
          <cell r="K34">
            <v>2.75</v>
          </cell>
        </row>
        <row r="35">
          <cell r="F35" t="str">
            <v>NURSINGHA BAZAR</v>
          </cell>
          <cell r="G35">
            <v>7</v>
          </cell>
          <cell r="H35">
            <v>34</v>
          </cell>
          <cell r="I35">
            <v>50</v>
          </cell>
          <cell r="J35">
            <v>15</v>
          </cell>
          <cell r="K35">
            <v>2</v>
          </cell>
        </row>
        <row r="36">
          <cell r="F36" t="str">
            <v>CHAFLA</v>
          </cell>
          <cell r="G36">
            <v>39</v>
          </cell>
          <cell r="H36">
            <v>626</v>
          </cell>
          <cell r="I36">
            <v>626</v>
          </cell>
          <cell r="J36">
            <v>240</v>
          </cell>
          <cell r="K36">
            <v>2.75</v>
          </cell>
        </row>
        <row r="37">
          <cell r="F37" t="str">
            <v>SORO</v>
          </cell>
          <cell r="G37">
            <v>30</v>
          </cell>
          <cell r="H37">
            <v>448</v>
          </cell>
          <cell r="I37">
            <v>448</v>
          </cell>
          <cell r="J37">
            <v>148</v>
          </cell>
          <cell r="K37">
            <v>2.75</v>
          </cell>
        </row>
        <row r="38">
          <cell r="F38" t="str">
            <v>SANKARAKHOL</v>
          </cell>
          <cell r="G38">
            <v>21</v>
          </cell>
          <cell r="H38">
            <v>225</v>
          </cell>
          <cell r="I38">
            <v>225</v>
          </cell>
          <cell r="J38">
            <v>215</v>
          </cell>
          <cell r="K38">
            <v>2.75</v>
          </cell>
        </row>
        <row r="39">
          <cell r="F39" t="str">
            <v>HATIATANGAR</v>
          </cell>
          <cell r="G39">
            <v>13</v>
          </cell>
          <cell r="H39">
            <v>176</v>
          </cell>
          <cell r="I39">
            <v>200</v>
          </cell>
          <cell r="J39">
            <v>220</v>
          </cell>
          <cell r="K39">
            <v>2.75</v>
          </cell>
        </row>
        <row r="40">
          <cell r="F40" t="str">
            <v>CHARICHHAK</v>
          </cell>
          <cell r="G40">
            <v>22</v>
          </cell>
          <cell r="H40">
            <v>358</v>
          </cell>
          <cell r="I40">
            <v>358</v>
          </cell>
          <cell r="J40">
            <v>220</v>
          </cell>
          <cell r="K40">
            <v>2.75</v>
          </cell>
        </row>
        <row r="41">
          <cell r="F41" t="str">
            <v>JARAPADA</v>
          </cell>
          <cell r="G41">
            <v>64</v>
          </cell>
          <cell r="H41">
            <v>1158</v>
          </cell>
          <cell r="I41">
            <v>1158</v>
          </cell>
          <cell r="J41">
            <v>145</v>
          </cell>
          <cell r="K41">
            <v>2.75</v>
          </cell>
        </row>
        <row r="42">
          <cell r="F42" t="str">
            <v>KEONJHAR</v>
          </cell>
          <cell r="G42">
            <v>10</v>
          </cell>
          <cell r="H42">
            <v>160</v>
          </cell>
          <cell r="I42">
            <v>200</v>
          </cell>
          <cell r="J42">
            <v>198</v>
          </cell>
          <cell r="K42">
            <v>2.75</v>
          </cell>
        </row>
        <row r="43">
          <cell r="F43" t="str">
            <v>CHARICHHAK</v>
          </cell>
          <cell r="G43">
            <v>16</v>
          </cell>
          <cell r="H43">
            <v>228</v>
          </cell>
          <cell r="I43">
            <v>228</v>
          </cell>
          <cell r="J43">
            <v>220</v>
          </cell>
          <cell r="K43">
            <v>2.75</v>
          </cell>
        </row>
        <row r="44">
          <cell r="F44" t="str">
            <v>KABISURYANAGAR</v>
          </cell>
          <cell r="G44">
            <v>41</v>
          </cell>
          <cell r="H44">
            <v>606</v>
          </cell>
          <cell r="I44">
            <v>606</v>
          </cell>
          <cell r="J44">
            <v>250</v>
          </cell>
          <cell r="K44">
            <v>2.75</v>
          </cell>
        </row>
        <row r="45">
          <cell r="F45" t="str">
            <v>KULLADA</v>
          </cell>
          <cell r="G45">
            <v>26</v>
          </cell>
          <cell r="H45">
            <v>520</v>
          </cell>
          <cell r="I45">
            <v>520</v>
          </cell>
          <cell r="J45">
            <v>290</v>
          </cell>
          <cell r="K45">
            <v>3.25</v>
          </cell>
        </row>
        <row r="46">
          <cell r="F46" t="str">
            <v>BALUGAON</v>
          </cell>
          <cell r="G46">
            <v>9</v>
          </cell>
          <cell r="H46">
            <v>48</v>
          </cell>
          <cell r="I46">
            <v>100</v>
          </cell>
          <cell r="J46">
            <v>107</v>
          </cell>
          <cell r="K46">
            <v>2</v>
          </cell>
        </row>
        <row r="47">
          <cell r="F47" t="str">
            <v>BHADRAK</v>
          </cell>
          <cell r="G47">
            <v>5</v>
          </cell>
          <cell r="H47">
            <v>80</v>
          </cell>
          <cell r="I47">
            <v>100</v>
          </cell>
          <cell r="J47">
            <v>100</v>
          </cell>
          <cell r="K47">
            <v>2</v>
          </cell>
        </row>
        <row r="48">
          <cell r="F48" t="str">
            <v>NAZARPUR</v>
          </cell>
          <cell r="G48">
            <v>4</v>
          </cell>
          <cell r="H48">
            <v>13</v>
          </cell>
          <cell r="I48">
            <v>13</v>
          </cell>
          <cell r="J48">
            <v>5</v>
          </cell>
          <cell r="K48">
            <v>2</v>
          </cell>
        </row>
        <row r="49">
          <cell r="F49" t="str">
            <v>KHAMAR</v>
          </cell>
          <cell r="G49">
            <v>81</v>
          </cell>
          <cell r="H49">
            <v>1882</v>
          </cell>
          <cell r="I49">
            <v>1882</v>
          </cell>
          <cell r="J49">
            <v>152</v>
          </cell>
          <cell r="K49">
            <v>2.75</v>
          </cell>
        </row>
        <row r="50">
          <cell r="F50" t="str">
            <v>COLLEGE SQUARE</v>
          </cell>
          <cell r="G50">
            <v>18</v>
          </cell>
          <cell r="H50">
            <v>290</v>
          </cell>
          <cell r="I50">
            <v>290</v>
          </cell>
          <cell r="J50">
            <v>10</v>
          </cell>
          <cell r="K50">
            <v>2</v>
          </cell>
        </row>
        <row r="51">
          <cell r="F51" t="str">
            <v>SANKARAKHOL</v>
          </cell>
          <cell r="G51">
            <v>3</v>
          </cell>
          <cell r="H51">
            <v>50</v>
          </cell>
          <cell r="I51">
            <v>50</v>
          </cell>
          <cell r="J51">
            <v>215</v>
          </cell>
          <cell r="K51">
            <v>2.75</v>
          </cell>
        </row>
        <row r="52">
          <cell r="F52" t="str">
            <v>COLLEGE SQUARE</v>
          </cell>
          <cell r="G52">
            <v>2</v>
          </cell>
          <cell r="H52">
            <v>40</v>
          </cell>
          <cell r="I52">
            <v>40</v>
          </cell>
          <cell r="J52">
            <v>10</v>
          </cell>
          <cell r="K52">
            <v>2</v>
          </cell>
        </row>
        <row r="53">
          <cell r="F53" t="str">
            <v>SORODA</v>
          </cell>
          <cell r="G53">
            <v>42</v>
          </cell>
          <cell r="H53">
            <v>710</v>
          </cell>
          <cell r="I53">
            <v>710</v>
          </cell>
          <cell r="J53">
            <v>260</v>
          </cell>
          <cell r="K53">
            <v>3.25</v>
          </cell>
        </row>
        <row r="54">
          <cell r="F54" t="str">
            <v>BALIANTA</v>
          </cell>
          <cell r="G54">
            <v>8</v>
          </cell>
          <cell r="H54">
            <v>160</v>
          </cell>
          <cell r="I54">
            <v>200</v>
          </cell>
          <cell r="J54">
            <v>20</v>
          </cell>
          <cell r="K54">
            <v>2</v>
          </cell>
        </row>
        <row r="55">
          <cell r="F55" t="str">
            <v>HATIATANGAR</v>
          </cell>
          <cell r="G55">
            <v>32</v>
          </cell>
          <cell r="H55">
            <v>54</v>
          </cell>
          <cell r="I55">
            <v>100</v>
          </cell>
          <cell r="J55">
            <v>220</v>
          </cell>
          <cell r="K55">
            <v>2.75</v>
          </cell>
        </row>
        <row r="56">
          <cell r="F56" t="str">
            <v>BALASORE</v>
          </cell>
          <cell r="G56">
            <v>16</v>
          </cell>
          <cell r="H56">
            <v>184</v>
          </cell>
          <cell r="I56">
            <v>200</v>
          </cell>
          <cell r="J56">
            <v>200</v>
          </cell>
          <cell r="K56">
            <v>2.75</v>
          </cell>
        </row>
        <row r="57">
          <cell r="F57" t="str">
            <v>BARBIL</v>
          </cell>
          <cell r="G57">
            <v>47</v>
          </cell>
          <cell r="H57">
            <v>362</v>
          </cell>
          <cell r="I57">
            <v>362</v>
          </cell>
          <cell r="J57">
            <v>252</v>
          </cell>
          <cell r="K57">
            <v>3.25</v>
          </cell>
        </row>
        <row r="58">
          <cell r="F58" t="str">
            <v>BARBIL</v>
          </cell>
          <cell r="G58">
            <v>31</v>
          </cell>
          <cell r="H58">
            <v>246</v>
          </cell>
          <cell r="I58">
            <v>246</v>
          </cell>
          <cell r="J58">
            <v>252</v>
          </cell>
          <cell r="K58">
            <v>3.25</v>
          </cell>
        </row>
        <row r="59">
          <cell r="F59" t="str">
            <v>BARBIL</v>
          </cell>
          <cell r="G59">
            <v>11</v>
          </cell>
          <cell r="H59">
            <v>122</v>
          </cell>
          <cell r="I59">
            <v>122</v>
          </cell>
          <cell r="J59">
            <v>252</v>
          </cell>
          <cell r="K59">
            <v>3.25</v>
          </cell>
        </row>
        <row r="60">
          <cell r="F60" t="str">
            <v>COLLEGE SQUARE</v>
          </cell>
          <cell r="G60">
            <v>3</v>
          </cell>
          <cell r="H60">
            <v>60</v>
          </cell>
          <cell r="I60">
            <v>60</v>
          </cell>
          <cell r="J60">
            <v>10</v>
          </cell>
          <cell r="K60">
            <v>2</v>
          </cell>
        </row>
        <row r="61">
          <cell r="F61" t="str">
            <v>NAZARPUR</v>
          </cell>
          <cell r="G61">
            <v>31</v>
          </cell>
          <cell r="H61">
            <v>486</v>
          </cell>
          <cell r="I61">
            <v>486</v>
          </cell>
          <cell r="J61">
            <v>5</v>
          </cell>
          <cell r="K61">
            <v>2</v>
          </cell>
        </row>
        <row r="62">
          <cell r="F62" t="str">
            <v>BILAHAT</v>
          </cell>
          <cell r="G62">
            <v>48</v>
          </cell>
          <cell r="H62">
            <v>622</v>
          </cell>
          <cell r="I62">
            <v>622</v>
          </cell>
          <cell r="J62">
            <v>50</v>
          </cell>
          <cell r="K62">
            <v>2</v>
          </cell>
        </row>
        <row r="63">
          <cell r="F63" t="str">
            <v>ANGUL</v>
          </cell>
          <cell r="G63">
            <v>15</v>
          </cell>
          <cell r="H63">
            <v>250</v>
          </cell>
          <cell r="I63">
            <v>250</v>
          </cell>
          <cell r="J63">
            <v>125</v>
          </cell>
          <cell r="K63">
            <v>2.75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F4" t="str">
            <v>KSHARIYA BAZAR</v>
          </cell>
          <cell r="G4">
            <v>17</v>
          </cell>
          <cell r="H4">
            <v>154</v>
          </cell>
          <cell r="I4">
            <v>200</v>
          </cell>
          <cell r="J4">
            <v>265</v>
          </cell>
          <cell r="K4">
            <v>3.25</v>
          </cell>
        </row>
        <row r="5">
          <cell r="F5" t="str">
            <v>COLLEGE SQUARE (CUTTACK)</v>
          </cell>
          <cell r="G5">
            <v>25</v>
          </cell>
          <cell r="H5">
            <v>500</v>
          </cell>
          <cell r="I5">
            <v>500</v>
          </cell>
          <cell r="J5">
            <v>10</v>
          </cell>
          <cell r="K5">
            <v>2</v>
          </cell>
        </row>
        <row r="6">
          <cell r="F6" t="str">
            <v>SORO</v>
          </cell>
          <cell r="G6">
            <v>14</v>
          </cell>
          <cell r="H6">
            <v>240</v>
          </cell>
          <cell r="I6">
            <v>240</v>
          </cell>
          <cell r="J6">
            <v>148</v>
          </cell>
          <cell r="K6">
            <v>2.75</v>
          </cell>
        </row>
        <row r="7">
          <cell r="F7" t="str">
            <v>TIHIDI</v>
          </cell>
          <cell r="G7">
            <v>50</v>
          </cell>
          <cell r="H7">
            <v>1000</v>
          </cell>
          <cell r="I7">
            <v>1000</v>
          </cell>
          <cell r="J7">
            <v>130</v>
          </cell>
          <cell r="K7">
            <v>2.75</v>
          </cell>
        </row>
        <row r="8">
          <cell r="F8" t="str">
            <v xml:space="preserve"> SANABAZAR</v>
          </cell>
          <cell r="G8">
            <v>32</v>
          </cell>
          <cell r="H8">
            <v>762</v>
          </cell>
          <cell r="I8">
            <v>762</v>
          </cell>
          <cell r="J8">
            <v>45</v>
          </cell>
          <cell r="K8">
            <v>2</v>
          </cell>
        </row>
        <row r="9">
          <cell r="F9" t="str">
            <v xml:space="preserve"> KANDARPUR</v>
          </cell>
          <cell r="G9">
            <v>46</v>
          </cell>
          <cell r="H9">
            <v>595</v>
          </cell>
          <cell r="I9">
            <v>595</v>
          </cell>
          <cell r="J9">
            <v>20</v>
          </cell>
          <cell r="K9">
            <v>2</v>
          </cell>
        </row>
        <row r="10">
          <cell r="F10" t="str">
            <v>CHARICHHAK</v>
          </cell>
          <cell r="G10">
            <v>49</v>
          </cell>
          <cell r="H10">
            <v>750</v>
          </cell>
          <cell r="I10">
            <v>750</v>
          </cell>
          <cell r="J10">
            <v>220</v>
          </cell>
          <cell r="K10">
            <v>2.75</v>
          </cell>
        </row>
        <row r="11">
          <cell r="F11" t="str">
            <v>DOLASAHI</v>
          </cell>
          <cell r="G11">
            <v>28</v>
          </cell>
          <cell r="H11">
            <v>306</v>
          </cell>
          <cell r="I11">
            <v>306</v>
          </cell>
          <cell r="J11">
            <v>125</v>
          </cell>
          <cell r="K11">
            <v>2.75</v>
          </cell>
        </row>
        <row r="12">
          <cell r="F12" t="str">
            <v>KULLADA</v>
          </cell>
          <cell r="G12">
            <v>43</v>
          </cell>
          <cell r="H12">
            <v>860</v>
          </cell>
          <cell r="I12">
            <v>860</v>
          </cell>
          <cell r="J12">
            <v>290</v>
          </cell>
          <cell r="K12">
            <v>3.25</v>
          </cell>
        </row>
        <row r="13">
          <cell r="F13" t="str">
            <v>MADHUPATNA</v>
          </cell>
          <cell r="G13">
            <v>15</v>
          </cell>
          <cell r="H13">
            <v>142</v>
          </cell>
          <cell r="I13">
            <v>142</v>
          </cell>
          <cell r="J13">
            <v>10</v>
          </cell>
          <cell r="K13">
            <v>2</v>
          </cell>
        </row>
        <row r="14">
          <cell r="F14" t="str">
            <v>COLLEGE SQUARE (CUTTACK)</v>
          </cell>
          <cell r="G14">
            <v>13</v>
          </cell>
          <cell r="H14">
            <v>260</v>
          </cell>
          <cell r="I14">
            <v>260</v>
          </cell>
          <cell r="J14">
            <v>10</v>
          </cell>
          <cell r="K14">
            <v>2</v>
          </cell>
        </row>
        <row r="15">
          <cell r="F15" t="str">
            <v xml:space="preserve">BELLAGUNTHA </v>
          </cell>
          <cell r="G15">
            <v>29</v>
          </cell>
          <cell r="H15">
            <v>346</v>
          </cell>
          <cell r="I15">
            <v>500</v>
          </cell>
          <cell r="J15">
            <v>290</v>
          </cell>
          <cell r="K15">
            <v>3.25</v>
          </cell>
        </row>
        <row r="16">
          <cell r="F16" t="str">
            <v>MADHUPATNA</v>
          </cell>
          <cell r="G16">
            <v>5</v>
          </cell>
          <cell r="H16">
            <v>8</v>
          </cell>
          <cell r="I16">
            <v>8</v>
          </cell>
          <cell r="J16">
            <v>10</v>
          </cell>
          <cell r="K16">
            <v>2</v>
          </cell>
        </row>
        <row r="17">
          <cell r="F17" t="str">
            <v>CHARICHHAK</v>
          </cell>
          <cell r="G17">
            <v>12</v>
          </cell>
          <cell r="H17">
            <v>212</v>
          </cell>
          <cell r="I17">
            <v>212</v>
          </cell>
          <cell r="J17">
            <v>220</v>
          </cell>
          <cell r="K17">
            <v>2.75</v>
          </cell>
        </row>
        <row r="18">
          <cell r="F18" t="str">
            <v>MADHUPATNA</v>
          </cell>
          <cell r="G18">
            <v>5</v>
          </cell>
          <cell r="H18">
            <v>100</v>
          </cell>
          <cell r="I18">
            <v>100</v>
          </cell>
          <cell r="J18">
            <v>10</v>
          </cell>
          <cell r="K18">
            <v>2</v>
          </cell>
        </row>
        <row r="19">
          <cell r="F19" t="str">
            <v xml:space="preserve"> KRUSHNANANDA PUR</v>
          </cell>
          <cell r="G19">
            <v>5</v>
          </cell>
          <cell r="H19">
            <v>36</v>
          </cell>
          <cell r="I19">
            <v>100</v>
          </cell>
          <cell r="J19">
            <v>50</v>
          </cell>
          <cell r="K19">
            <v>2</v>
          </cell>
        </row>
        <row r="20">
          <cell r="F20" t="str">
            <v>POLASARA</v>
          </cell>
          <cell r="G20">
            <v>23</v>
          </cell>
          <cell r="H20">
            <v>248</v>
          </cell>
          <cell r="I20">
            <v>300</v>
          </cell>
          <cell r="J20">
            <v>270</v>
          </cell>
          <cell r="K20">
            <v>3.25</v>
          </cell>
        </row>
        <row r="21">
          <cell r="F21" t="str">
            <v>KULLADA</v>
          </cell>
          <cell r="G21">
            <v>5</v>
          </cell>
          <cell r="H21">
            <v>80</v>
          </cell>
          <cell r="I21">
            <v>150</v>
          </cell>
          <cell r="J21">
            <v>290</v>
          </cell>
          <cell r="K21">
            <v>3.25</v>
          </cell>
        </row>
        <row r="22">
          <cell r="F22" t="str">
            <v>SORO</v>
          </cell>
          <cell r="G22">
            <v>14</v>
          </cell>
          <cell r="H22">
            <v>420</v>
          </cell>
          <cell r="I22">
            <v>500</v>
          </cell>
          <cell r="J22">
            <v>148</v>
          </cell>
          <cell r="K22">
            <v>2.75</v>
          </cell>
        </row>
        <row r="23">
          <cell r="F23" t="str">
            <v>MADHUPATNA</v>
          </cell>
          <cell r="G23">
            <v>9</v>
          </cell>
          <cell r="H23">
            <v>130</v>
          </cell>
          <cell r="I23">
            <v>130</v>
          </cell>
          <cell r="J23">
            <v>10</v>
          </cell>
          <cell r="K23">
            <v>2</v>
          </cell>
        </row>
        <row r="24">
          <cell r="F24" t="str">
            <v xml:space="preserve">NUAPADA </v>
          </cell>
          <cell r="G24">
            <v>21</v>
          </cell>
          <cell r="H24">
            <v>296</v>
          </cell>
          <cell r="I24">
            <v>296</v>
          </cell>
          <cell r="J24">
            <v>10</v>
          </cell>
          <cell r="K24">
            <v>2</v>
          </cell>
        </row>
        <row r="25">
          <cell r="F25" t="str">
            <v>KSHARIYA BAZAR</v>
          </cell>
          <cell r="G25">
            <v>12</v>
          </cell>
          <cell r="H25">
            <v>248</v>
          </cell>
          <cell r="I25">
            <v>300</v>
          </cell>
          <cell r="J25">
            <v>265</v>
          </cell>
          <cell r="K25">
            <v>3.25</v>
          </cell>
        </row>
        <row r="26">
          <cell r="F26" t="str">
            <v xml:space="preserve">NUAPADA </v>
          </cell>
          <cell r="G26">
            <v>5</v>
          </cell>
          <cell r="H26">
            <v>100</v>
          </cell>
          <cell r="I26">
            <v>100</v>
          </cell>
          <cell r="J26">
            <v>10</v>
          </cell>
          <cell r="K26">
            <v>2</v>
          </cell>
        </row>
        <row r="27">
          <cell r="F27" t="str">
            <v>POLASARA</v>
          </cell>
          <cell r="G27">
            <v>12</v>
          </cell>
          <cell r="H27">
            <v>240</v>
          </cell>
          <cell r="I27">
            <v>240</v>
          </cell>
          <cell r="J27">
            <v>270</v>
          </cell>
          <cell r="K27">
            <v>3.25</v>
          </cell>
        </row>
        <row r="28">
          <cell r="F28" t="str">
            <v>KULLADA</v>
          </cell>
          <cell r="G28">
            <v>29</v>
          </cell>
          <cell r="H28">
            <v>564</v>
          </cell>
          <cell r="I28">
            <v>564</v>
          </cell>
          <cell r="J28">
            <v>290</v>
          </cell>
          <cell r="K28">
            <v>3.25</v>
          </cell>
        </row>
        <row r="29">
          <cell r="F29" t="str">
            <v>BHANJANAGAR</v>
          </cell>
          <cell r="G29">
            <v>25</v>
          </cell>
          <cell r="H29">
            <v>349</v>
          </cell>
          <cell r="I29">
            <v>349</v>
          </cell>
          <cell r="J29">
            <v>210</v>
          </cell>
          <cell r="K29">
            <v>2.75</v>
          </cell>
        </row>
        <row r="30">
          <cell r="F30" t="str">
            <v>COLLEGE SQUARE (CUTTACK)</v>
          </cell>
          <cell r="G30">
            <v>5</v>
          </cell>
          <cell r="H30">
            <v>100</v>
          </cell>
          <cell r="I30">
            <v>100</v>
          </cell>
          <cell r="J30">
            <v>10</v>
          </cell>
          <cell r="K30">
            <v>2</v>
          </cell>
        </row>
        <row r="31">
          <cell r="F31" t="str">
            <v>HATA BAZAR</v>
          </cell>
          <cell r="G31">
            <v>20</v>
          </cell>
          <cell r="H31">
            <v>350</v>
          </cell>
          <cell r="I31">
            <v>350</v>
          </cell>
          <cell r="J31">
            <v>50</v>
          </cell>
          <cell r="K31">
            <v>2</v>
          </cell>
        </row>
        <row r="32">
          <cell r="F32" t="str">
            <v>SHERAGADA</v>
          </cell>
          <cell r="G32">
            <v>16</v>
          </cell>
          <cell r="H32">
            <v>240</v>
          </cell>
          <cell r="I32">
            <v>240</v>
          </cell>
          <cell r="J32">
            <v>225</v>
          </cell>
          <cell r="K32">
            <v>2.75</v>
          </cell>
        </row>
        <row r="33">
          <cell r="F33" t="str">
            <v>CHARICHHAK</v>
          </cell>
          <cell r="G33">
            <v>35</v>
          </cell>
          <cell r="H33">
            <v>780</v>
          </cell>
          <cell r="I33">
            <v>780</v>
          </cell>
          <cell r="J33">
            <v>220</v>
          </cell>
          <cell r="K33">
            <v>2.75</v>
          </cell>
        </row>
        <row r="34">
          <cell r="F34" t="str">
            <v xml:space="preserve">RASULGARD </v>
          </cell>
          <cell r="G34">
            <v>27</v>
          </cell>
          <cell r="H34">
            <v>232</v>
          </cell>
          <cell r="I34">
            <v>232</v>
          </cell>
          <cell r="J34">
            <v>30</v>
          </cell>
          <cell r="K34">
            <v>2</v>
          </cell>
        </row>
        <row r="35">
          <cell r="F35" t="str">
            <v xml:space="preserve">NUAPADA </v>
          </cell>
          <cell r="G35">
            <v>10</v>
          </cell>
          <cell r="H35">
            <v>74</v>
          </cell>
          <cell r="I35">
            <v>74</v>
          </cell>
          <cell r="J35">
            <v>10</v>
          </cell>
          <cell r="K35">
            <v>2</v>
          </cell>
        </row>
        <row r="36">
          <cell r="F36" t="str">
            <v>KULLADA</v>
          </cell>
          <cell r="G36">
            <v>9</v>
          </cell>
          <cell r="H36">
            <v>122</v>
          </cell>
          <cell r="I36">
            <v>300</v>
          </cell>
          <cell r="J36">
            <v>290</v>
          </cell>
          <cell r="K36">
            <v>3.25</v>
          </cell>
        </row>
        <row r="37">
          <cell r="F37" t="str">
            <v>KSHARIYA BAZAR</v>
          </cell>
          <cell r="G37">
            <v>14</v>
          </cell>
          <cell r="H37">
            <v>202</v>
          </cell>
          <cell r="I37">
            <v>202</v>
          </cell>
          <cell r="J37">
            <v>265</v>
          </cell>
          <cell r="K37">
            <v>3.25</v>
          </cell>
        </row>
        <row r="38">
          <cell r="F38" t="str">
            <v>KANDHAMAL</v>
          </cell>
          <cell r="G38">
            <v>17</v>
          </cell>
          <cell r="H38">
            <v>300</v>
          </cell>
          <cell r="I38">
            <v>500</v>
          </cell>
          <cell r="J38">
            <v>269</v>
          </cell>
          <cell r="K38">
            <v>3.25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KESHARIPUR</v>
          </cell>
          <cell r="G4">
            <v>20</v>
          </cell>
          <cell r="H4">
            <v>775</v>
          </cell>
          <cell r="I4">
            <v>775</v>
          </cell>
          <cell r="J4">
            <v>160</v>
          </cell>
          <cell r="K4">
            <v>2.75</v>
          </cell>
        </row>
        <row r="5">
          <cell r="F5" t="str">
            <v>BARBIL</v>
          </cell>
          <cell r="G5">
            <v>36</v>
          </cell>
          <cell r="H5">
            <v>764</v>
          </cell>
          <cell r="I5">
            <v>764</v>
          </cell>
          <cell r="J5">
            <v>252</v>
          </cell>
          <cell r="K5">
            <v>3.25</v>
          </cell>
        </row>
        <row r="6">
          <cell r="F6" t="str">
            <v>MATHASAHI</v>
          </cell>
          <cell r="G6">
            <v>10</v>
          </cell>
          <cell r="H6">
            <v>56</v>
          </cell>
          <cell r="I6">
            <v>56</v>
          </cell>
          <cell r="J6">
            <v>52</v>
          </cell>
          <cell r="K6">
            <v>2</v>
          </cell>
        </row>
        <row r="7">
          <cell r="F7" t="str">
            <v>CHANDBALI</v>
          </cell>
          <cell r="G7">
            <v>24</v>
          </cell>
          <cell r="H7">
            <v>444</v>
          </cell>
          <cell r="I7">
            <v>500</v>
          </cell>
          <cell r="J7">
            <v>110</v>
          </cell>
          <cell r="K7">
            <v>2</v>
          </cell>
        </row>
        <row r="8">
          <cell r="F8" t="str">
            <v>BALUGAON</v>
          </cell>
          <cell r="G8">
            <v>3</v>
          </cell>
          <cell r="H8">
            <v>28</v>
          </cell>
          <cell r="I8">
            <v>100</v>
          </cell>
          <cell r="J8">
            <v>107</v>
          </cell>
          <cell r="K8">
            <v>2</v>
          </cell>
        </row>
        <row r="9">
          <cell r="F9" t="str">
            <v>KHAMAR</v>
          </cell>
          <cell r="G9">
            <v>54</v>
          </cell>
          <cell r="H9">
            <v>1270</v>
          </cell>
          <cell r="I9">
            <v>1270</v>
          </cell>
          <cell r="J9">
            <v>152</v>
          </cell>
          <cell r="K9">
            <v>2.75</v>
          </cell>
        </row>
        <row r="10">
          <cell r="F10" t="str">
            <v>KEONJHAR</v>
          </cell>
          <cell r="G10">
            <v>45</v>
          </cell>
          <cell r="H10">
            <v>468</v>
          </cell>
          <cell r="I10">
            <v>500</v>
          </cell>
          <cell r="J10">
            <v>198</v>
          </cell>
          <cell r="K10">
            <v>2.75</v>
          </cell>
        </row>
        <row r="11">
          <cell r="F11" t="str">
            <v>DHAMARA</v>
          </cell>
          <cell r="G11">
            <v>24</v>
          </cell>
          <cell r="H11">
            <v>236</v>
          </cell>
          <cell r="I11">
            <v>500</v>
          </cell>
          <cell r="J11">
            <v>136</v>
          </cell>
          <cell r="K11">
            <v>2.75</v>
          </cell>
        </row>
        <row r="12">
          <cell r="F12" t="str">
            <v>BIDUBAZAR</v>
          </cell>
          <cell r="G12">
            <v>12</v>
          </cell>
          <cell r="H12">
            <v>204</v>
          </cell>
          <cell r="I12">
            <v>204</v>
          </cell>
          <cell r="J12">
            <v>140</v>
          </cell>
          <cell r="K12">
            <v>2.75</v>
          </cell>
        </row>
        <row r="13">
          <cell r="F13" t="str">
            <v>NUAPADA</v>
          </cell>
          <cell r="G13">
            <v>11</v>
          </cell>
          <cell r="H13">
            <v>80</v>
          </cell>
          <cell r="I13">
            <v>80</v>
          </cell>
          <cell r="J13">
            <v>15</v>
          </cell>
          <cell r="K13">
            <v>2</v>
          </cell>
        </row>
        <row r="14">
          <cell r="F14" t="str">
            <v>MADHUPATNA</v>
          </cell>
          <cell r="G14">
            <v>21</v>
          </cell>
          <cell r="H14">
            <v>274</v>
          </cell>
          <cell r="I14">
            <v>274</v>
          </cell>
          <cell r="J14">
            <v>10</v>
          </cell>
          <cell r="K14">
            <v>2</v>
          </cell>
        </row>
        <row r="15">
          <cell r="F15" t="str">
            <v>COLLEGE SQUARE (CUTTACK)</v>
          </cell>
          <cell r="G15">
            <v>36</v>
          </cell>
          <cell r="H15">
            <v>368</v>
          </cell>
          <cell r="I15">
            <v>368</v>
          </cell>
          <cell r="J15">
            <v>10</v>
          </cell>
          <cell r="K15">
            <v>2</v>
          </cell>
        </row>
        <row r="16">
          <cell r="F16" t="str">
            <v>BALASORE</v>
          </cell>
          <cell r="G16">
            <v>5</v>
          </cell>
          <cell r="H16">
            <v>80</v>
          </cell>
          <cell r="I16">
            <v>100</v>
          </cell>
          <cell r="J16">
            <v>200</v>
          </cell>
          <cell r="K16">
            <v>2.75</v>
          </cell>
        </row>
        <row r="17">
          <cell r="F17" t="str">
            <v>BHANJANAGAR</v>
          </cell>
          <cell r="G17">
            <v>27</v>
          </cell>
          <cell r="H17">
            <v>463</v>
          </cell>
          <cell r="I17">
            <v>500</v>
          </cell>
          <cell r="J17">
            <v>187</v>
          </cell>
          <cell r="K17">
            <v>2.75</v>
          </cell>
        </row>
        <row r="18">
          <cell r="F18" t="str">
            <v>TIHIDI</v>
          </cell>
          <cell r="G18">
            <v>15</v>
          </cell>
          <cell r="H18">
            <v>108</v>
          </cell>
          <cell r="I18">
            <v>108</v>
          </cell>
          <cell r="J18">
            <v>130</v>
          </cell>
          <cell r="K18">
            <v>2.75</v>
          </cell>
        </row>
        <row r="19">
          <cell r="F19" t="str">
            <v>SORO</v>
          </cell>
          <cell r="G19">
            <v>30</v>
          </cell>
          <cell r="H19">
            <v>1200</v>
          </cell>
          <cell r="I19">
            <v>1200</v>
          </cell>
          <cell r="J19">
            <v>148</v>
          </cell>
          <cell r="K19">
            <v>2.75</v>
          </cell>
        </row>
        <row r="20">
          <cell r="F20" t="str">
            <v>JALESWAR</v>
          </cell>
          <cell r="G20">
            <v>13</v>
          </cell>
          <cell r="H20">
            <v>200</v>
          </cell>
          <cell r="I20">
            <v>200</v>
          </cell>
          <cell r="J20">
            <v>227</v>
          </cell>
          <cell r="K20">
            <v>2.75</v>
          </cell>
        </row>
        <row r="21">
          <cell r="F21" t="str">
            <v>SHERAGADA</v>
          </cell>
          <cell r="G21">
            <v>38</v>
          </cell>
          <cell r="H21">
            <v>458</v>
          </cell>
          <cell r="I21">
            <v>500</v>
          </cell>
          <cell r="J21">
            <v>200</v>
          </cell>
          <cell r="K21">
            <v>2.75</v>
          </cell>
        </row>
        <row r="22">
          <cell r="F22" t="str">
            <v>KANDHAMAL</v>
          </cell>
          <cell r="G22">
            <v>40</v>
          </cell>
          <cell r="H22">
            <v>614</v>
          </cell>
          <cell r="I22">
            <v>614</v>
          </cell>
          <cell r="J22">
            <v>269</v>
          </cell>
          <cell r="K22">
            <v>3.25</v>
          </cell>
        </row>
        <row r="23">
          <cell r="F23" t="str">
            <v>BALASORE</v>
          </cell>
          <cell r="G23">
            <v>12</v>
          </cell>
          <cell r="H23">
            <v>78</v>
          </cell>
          <cell r="I23">
            <v>100</v>
          </cell>
          <cell r="J23">
            <v>200</v>
          </cell>
          <cell r="K23">
            <v>2.75</v>
          </cell>
        </row>
        <row r="24">
          <cell r="F24" t="str">
            <v>PIPILI</v>
          </cell>
          <cell r="G24">
            <v>80</v>
          </cell>
          <cell r="H24">
            <v>1650</v>
          </cell>
          <cell r="I24">
            <v>1650</v>
          </cell>
          <cell r="J24">
            <v>45</v>
          </cell>
          <cell r="K24">
            <v>2</v>
          </cell>
        </row>
        <row r="25">
          <cell r="F25" t="str">
            <v>nazarpur</v>
          </cell>
          <cell r="G25">
            <v>78</v>
          </cell>
          <cell r="H25">
            <v>1242</v>
          </cell>
          <cell r="I25">
            <v>1242</v>
          </cell>
          <cell r="J25">
            <v>5</v>
          </cell>
          <cell r="K25">
            <v>2</v>
          </cell>
        </row>
        <row r="26">
          <cell r="F26" t="str">
            <v>BADAMBADI</v>
          </cell>
          <cell r="G26">
            <v>78</v>
          </cell>
          <cell r="H26">
            <v>1216</v>
          </cell>
          <cell r="I26">
            <v>1216</v>
          </cell>
          <cell r="J26">
            <v>10</v>
          </cell>
          <cell r="K26">
            <v>2</v>
          </cell>
        </row>
        <row r="27">
          <cell r="F27" t="str">
            <v>KESHARIPUR</v>
          </cell>
          <cell r="G27">
            <v>56</v>
          </cell>
          <cell r="H27">
            <v>1459</v>
          </cell>
          <cell r="I27">
            <v>1459</v>
          </cell>
          <cell r="J27">
            <v>160</v>
          </cell>
          <cell r="K27">
            <v>2.75</v>
          </cell>
        </row>
        <row r="28">
          <cell r="F28" t="str">
            <v>BETANATI</v>
          </cell>
          <cell r="G28">
            <v>35</v>
          </cell>
          <cell r="H28">
            <v>600</v>
          </cell>
          <cell r="I28">
            <v>600</v>
          </cell>
          <cell r="J28">
            <v>240</v>
          </cell>
          <cell r="K28">
            <v>2.75</v>
          </cell>
        </row>
        <row r="29">
          <cell r="F29" t="str">
            <v>BIJIGOL</v>
          </cell>
          <cell r="G29">
            <v>24</v>
          </cell>
          <cell r="H29">
            <v>404</v>
          </cell>
          <cell r="I29">
            <v>500</v>
          </cell>
          <cell r="J29">
            <v>135</v>
          </cell>
          <cell r="K29">
            <v>2.75</v>
          </cell>
        </row>
        <row r="30">
          <cell r="F30" t="str">
            <v>TIHIDI</v>
          </cell>
          <cell r="G30">
            <v>17</v>
          </cell>
          <cell r="H30">
            <v>250</v>
          </cell>
          <cell r="I30">
            <v>250</v>
          </cell>
          <cell r="J30">
            <v>130</v>
          </cell>
          <cell r="K30">
            <v>2.75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A58" workbookViewId="0">
      <selection activeCell="I73" sqref="I73"/>
    </sheetView>
  </sheetViews>
  <sheetFormatPr defaultColWidth="9.140625" defaultRowHeight="15"/>
  <cols>
    <col min="1" max="1" width="4.5703125" style="5" customWidth="1"/>
    <col min="2" max="2" width="9.7109375" style="6" bestFit="1" customWidth="1"/>
    <col min="3" max="3" width="11.7109375" style="5" bestFit="1" customWidth="1"/>
    <col min="4" max="4" width="7.85546875" style="5" bestFit="1" customWidth="1"/>
    <col min="5" max="5" width="6.42578125" style="5" bestFit="1" customWidth="1"/>
    <col min="6" max="6" width="20.28515625" style="5" customWidth="1"/>
    <col min="7" max="7" width="6" style="5" bestFit="1" customWidth="1"/>
    <col min="8" max="8" width="9.140625" style="5" customWidth="1"/>
    <col min="9" max="9" width="10.7109375" style="5" customWidth="1"/>
    <col min="10" max="10" width="7.28515625" style="5" customWidth="1"/>
    <col min="11" max="11" width="6.7109375" style="7" customWidth="1"/>
    <col min="12" max="12" width="8.7109375" style="7" customWidth="1"/>
    <col min="13" max="13" width="10.140625" style="7" customWidth="1"/>
    <col min="14" max="14" width="53.42578125" style="8" bestFit="1" customWidth="1"/>
    <col min="15" max="16384" width="9.140625" style="5"/>
  </cols>
  <sheetData>
    <row r="1" spans="1:14" s="2" customFormat="1" ht="92.25" customHeight="1" thickBot="1">
      <c r="A1" s="42"/>
      <c r="B1" s="43"/>
      <c r="C1" s="43"/>
      <c r="D1" s="43"/>
      <c r="E1" s="43"/>
      <c r="F1" s="43"/>
      <c r="G1" s="43"/>
      <c r="H1" s="43"/>
      <c r="I1" s="40" t="s">
        <v>26</v>
      </c>
      <c r="J1" s="40"/>
      <c r="K1" s="40"/>
      <c r="L1" s="40"/>
      <c r="M1" s="41"/>
      <c r="N1" s="1"/>
    </row>
    <row r="2" spans="1:14" s="24" customFormat="1" ht="82.5" customHeight="1" thickBot="1">
      <c r="A2" s="44" t="s">
        <v>38</v>
      </c>
      <c r="B2" s="45"/>
      <c r="C2" s="45"/>
      <c r="D2" s="45"/>
      <c r="E2" s="45"/>
      <c r="F2" s="45"/>
      <c r="G2" s="45"/>
      <c r="H2" s="45"/>
      <c r="I2" s="38" t="s">
        <v>236</v>
      </c>
      <c r="J2" s="38"/>
      <c r="K2" s="38"/>
      <c r="L2" s="38"/>
      <c r="M2" s="39"/>
      <c r="N2" s="23"/>
    </row>
    <row r="3" spans="1:14" s="2" customFormat="1" ht="30" customHeight="1">
      <c r="A3" s="3" t="s">
        <v>14</v>
      </c>
      <c r="B3" s="4" t="s">
        <v>17</v>
      </c>
      <c r="C3" s="3" t="s">
        <v>27</v>
      </c>
      <c r="D3" s="3" t="s">
        <v>1</v>
      </c>
      <c r="E3" s="3" t="s">
        <v>3</v>
      </c>
      <c r="F3" s="3" t="s">
        <v>28</v>
      </c>
      <c r="G3" s="3" t="s">
        <v>5</v>
      </c>
      <c r="H3" s="3" t="s">
        <v>6</v>
      </c>
      <c r="I3" s="3" t="s">
        <v>7</v>
      </c>
      <c r="J3" s="3" t="s">
        <v>8</v>
      </c>
      <c r="K3" s="25" t="s">
        <v>9</v>
      </c>
      <c r="L3" s="25" t="s">
        <v>10</v>
      </c>
      <c r="M3" s="25" t="s">
        <v>11</v>
      </c>
      <c r="N3" s="3" t="s">
        <v>13</v>
      </c>
    </row>
    <row r="4" spans="1:14" s="2" customFormat="1" ht="15" customHeight="1">
      <c r="A4" s="26">
        <v>1</v>
      </c>
      <c r="B4" s="17" t="s">
        <v>44</v>
      </c>
      <c r="C4" s="17" t="s">
        <v>45</v>
      </c>
      <c r="D4" s="17" t="s">
        <v>46</v>
      </c>
      <c r="E4" s="17" t="s">
        <v>12</v>
      </c>
      <c r="F4" s="19" t="s">
        <v>18</v>
      </c>
      <c r="G4" s="17">
        <v>1</v>
      </c>
      <c r="H4" s="17">
        <v>20</v>
      </c>
      <c r="I4" s="17">
        <v>20</v>
      </c>
      <c r="J4" s="17">
        <f>VLOOKUP(F4,[1]Invoice!$F$4:$J$65,5,FALSE)</f>
        <v>220</v>
      </c>
      <c r="K4" s="18">
        <f>VLOOKUP(F4,[1]Invoice!$F$4:$K$65,6,FALSE)</f>
        <v>2.75</v>
      </c>
      <c r="L4" s="18">
        <f t="shared" ref="L4:L35" si="0">G4*3</f>
        <v>3</v>
      </c>
      <c r="M4" s="18">
        <f t="shared" ref="M4:M35" si="1">(I4*K4)+L4</f>
        <v>58</v>
      </c>
      <c r="N4" s="17" t="s">
        <v>33</v>
      </c>
    </row>
    <row r="5" spans="1:14" s="2" customFormat="1" ht="15" customHeight="1">
      <c r="A5" s="26">
        <f>A4+1</f>
        <v>2</v>
      </c>
      <c r="B5" s="17" t="s">
        <v>47</v>
      </c>
      <c r="C5" s="17" t="s">
        <v>48</v>
      </c>
      <c r="D5" s="17" t="s">
        <v>49</v>
      </c>
      <c r="E5" s="17" t="s">
        <v>12</v>
      </c>
      <c r="F5" s="19" t="s">
        <v>25</v>
      </c>
      <c r="G5" s="17">
        <v>19</v>
      </c>
      <c r="H5" s="17">
        <v>380</v>
      </c>
      <c r="I5" s="17">
        <v>380</v>
      </c>
      <c r="J5" s="17">
        <f>VLOOKUP(F5,[1]Invoice!$F$4:$J$65,5,FALSE)</f>
        <v>215</v>
      </c>
      <c r="K5" s="18">
        <f>VLOOKUP(F5,[1]Invoice!$F$4:$K$65,6,FALSE)</f>
        <v>2.75</v>
      </c>
      <c r="L5" s="18">
        <f t="shared" si="0"/>
        <v>57</v>
      </c>
      <c r="M5" s="18">
        <f t="shared" si="1"/>
        <v>1102</v>
      </c>
      <c r="N5" s="17" t="s">
        <v>50</v>
      </c>
    </row>
    <row r="6" spans="1:14" s="2" customFormat="1" ht="15" customHeight="1">
      <c r="A6" s="26">
        <f t="shared" ref="A6:A65" si="2">A5+1</f>
        <v>3</v>
      </c>
      <c r="B6" s="17" t="s">
        <v>47</v>
      </c>
      <c r="C6" s="17" t="s">
        <v>51</v>
      </c>
      <c r="D6" s="17" t="s">
        <v>52</v>
      </c>
      <c r="E6" s="17" t="s">
        <v>12</v>
      </c>
      <c r="F6" s="19" t="s">
        <v>25</v>
      </c>
      <c r="G6" s="17">
        <v>5</v>
      </c>
      <c r="H6" s="17">
        <v>30</v>
      </c>
      <c r="I6" s="17">
        <v>30</v>
      </c>
      <c r="J6" s="17">
        <f>VLOOKUP(F6,[1]Invoice!$F$4:$J$65,5,FALSE)</f>
        <v>215</v>
      </c>
      <c r="K6" s="18">
        <f>VLOOKUP(F6,[1]Invoice!$F$4:$K$65,6,FALSE)</f>
        <v>2.75</v>
      </c>
      <c r="L6" s="18">
        <f t="shared" si="0"/>
        <v>15</v>
      </c>
      <c r="M6" s="18">
        <f t="shared" si="1"/>
        <v>97.5</v>
      </c>
      <c r="N6" s="17" t="s">
        <v>53</v>
      </c>
    </row>
    <row r="7" spans="1:14" s="2" customFormat="1" ht="15" customHeight="1">
      <c r="A7" s="26">
        <f t="shared" si="2"/>
        <v>4</v>
      </c>
      <c r="B7" s="17" t="s">
        <v>54</v>
      </c>
      <c r="C7" s="17" t="s">
        <v>55</v>
      </c>
      <c r="D7" s="17" t="s">
        <v>56</v>
      </c>
      <c r="E7" s="17" t="s">
        <v>12</v>
      </c>
      <c r="F7" s="19" t="s">
        <v>57</v>
      </c>
      <c r="G7" s="17">
        <v>3</v>
      </c>
      <c r="H7" s="17">
        <v>48</v>
      </c>
      <c r="I7" s="17">
        <v>100</v>
      </c>
      <c r="J7" s="17">
        <f>VLOOKUP(F7,[2]Invoice!$F$4:$J$52,5,FALSE)</f>
        <v>170</v>
      </c>
      <c r="K7" s="18">
        <f>VLOOKUP(F7,[2]Invoice!$F$3:$K$52,6,FALSE)</f>
        <v>2.75</v>
      </c>
      <c r="L7" s="18">
        <f t="shared" si="0"/>
        <v>9</v>
      </c>
      <c r="M7" s="18">
        <f t="shared" si="1"/>
        <v>284</v>
      </c>
      <c r="N7" s="17" t="s">
        <v>58</v>
      </c>
    </row>
    <row r="8" spans="1:14" s="2" customFormat="1" ht="15" customHeight="1">
      <c r="A8" s="26">
        <f t="shared" si="2"/>
        <v>5</v>
      </c>
      <c r="B8" s="17" t="s">
        <v>54</v>
      </c>
      <c r="C8" s="17" t="s">
        <v>59</v>
      </c>
      <c r="D8" s="17" t="s">
        <v>60</v>
      </c>
      <c r="E8" s="17" t="s">
        <v>12</v>
      </c>
      <c r="F8" s="19" t="s">
        <v>24</v>
      </c>
      <c r="G8" s="17">
        <v>18</v>
      </c>
      <c r="H8" s="17">
        <v>280</v>
      </c>
      <c r="I8" s="17">
        <v>280</v>
      </c>
      <c r="J8" s="17">
        <f>VLOOKUP(F8,[1]Invoice!$F$4:$J$65,5,FALSE)</f>
        <v>200</v>
      </c>
      <c r="K8" s="18">
        <f>VLOOKUP(F8,[1]Invoice!$F$4:$K$65,6,FALSE)</f>
        <v>2.75</v>
      </c>
      <c r="L8" s="18">
        <f t="shared" si="0"/>
        <v>54</v>
      </c>
      <c r="M8" s="18">
        <f t="shared" si="1"/>
        <v>824</v>
      </c>
      <c r="N8" s="17" t="s">
        <v>61</v>
      </c>
    </row>
    <row r="9" spans="1:14" s="2" customFormat="1" ht="15" customHeight="1">
      <c r="A9" s="26">
        <f t="shared" si="2"/>
        <v>6</v>
      </c>
      <c r="B9" s="17" t="s">
        <v>54</v>
      </c>
      <c r="C9" s="17" t="s">
        <v>62</v>
      </c>
      <c r="D9" s="17" t="s">
        <v>63</v>
      </c>
      <c r="E9" s="17" t="s">
        <v>12</v>
      </c>
      <c r="F9" s="19" t="s">
        <v>57</v>
      </c>
      <c r="G9" s="17">
        <v>29</v>
      </c>
      <c r="H9" s="17">
        <v>300</v>
      </c>
      <c r="I9" s="17">
        <v>300</v>
      </c>
      <c r="J9" s="17">
        <f>VLOOKUP(F9,[2]Invoice!$F$4:$J$52,5,FALSE)</f>
        <v>170</v>
      </c>
      <c r="K9" s="18">
        <f>VLOOKUP(F9,[2]Invoice!$F$3:$K$52,6,FALSE)</f>
        <v>2.75</v>
      </c>
      <c r="L9" s="18">
        <f t="shared" si="0"/>
        <v>87</v>
      </c>
      <c r="M9" s="18">
        <f t="shared" si="1"/>
        <v>912</v>
      </c>
      <c r="N9" s="17" t="s">
        <v>58</v>
      </c>
    </row>
    <row r="10" spans="1:14" s="2" customFormat="1" ht="15" customHeight="1">
      <c r="A10" s="26">
        <f t="shared" si="2"/>
        <v>7</v>
      </c>
      <c r="B10" s="17" t="s">
        <v>54</v>
      </c>
      <c r="C10" s="17" t="s">
        <v>64</v>
      </c>
      <c r="D10" s="17" t="s">
        <v>65</v>
      </c>
      <c r="E10" s="17" t="s">
        <v>12</v>
      </c>
      <c r="F10" s="19" t="s">
        <v>66</v>
      </c>
      <c r="G10" s="17">
        <v>22</v>
      </c>
      <c r="H10" s="17">
        <v>290</v>
      </c>
      <c r="I10" s="17">
        <v>290</v>
      </c>
      <c r="J10" s="17">
        <v>45</v>
      </c>
      <c r="K10" s="18">
        <v>2</v>
      </c>
      <c r="L10" s="18">
        <f t="shared" si="0"/>
        <v>66</v>
      </c>
      <c r="M10" s="18">
        <f t="shared" si="1"/>
        <v>646</v>
      </c>
      <c r="N10" s="17" t="s">
        <v>67</v>
      </c>
    </row>
    <row r="11" spans="1:14" s="2" customFormat="1" ht="15" customHeight="1">
      <c r="A11" s="26">
        <f t="shared" si="2"/>
        <v>8</v>
      </c>
      <c r="B11" s="17" t="s">
        <v>54</v>
      </c>
      <c r="C11" s="17" t="s">
        <v>68</v>
      </c>
      <c r="D11" s="17" t="s">
        <v>69</v>
      </c>
      <c r="E11" s="17" t="s">
        <v>12</v>
      </c>
      <c r="F11" s="19" t="s">
        <v>70</v>
      </c>
      <c r="G11" s="17">
        <v>19</v>
      </c>
      <c r="H11" s="17">
        <v>262</v>
      </c>
      <c r="I11" s="17">
        <v>262</v>
      </c>
      <c r="J11" s="17">
        <v>180</v>
      </c>
      <c r="K11" s="18">
        <v>2.75</v>
      </c>
      <c r="L11" s="18">
        <f t="shared" si="0"/>
        <v>57</v>
      </c>
      <c r="M11" s="18">
        <f t="shared" si="1"/>
        <v>777.5</v>
      </c>
      <c r="N11" s="17" t="s">
        <v>71</v>
      </c>
    </row>
    <row r="12" spans="1:14" s="2" customFormat="1" ht="15" customHeight="1">
      <c r="A12" s="26">
        <f t="shared" si="2"/>
        <v>9</v>
      </c>
      <c r="B12" s="17" t="s">
        <v>72</v>
      </c>
      <c r="C12" s="17" t="s">
        <v>73</v>
      </c>
      <c r="D12" s="17" t="s">
        <v>74</v>
      </c>
      <c r="E12" s="17" t="s">
        <v>12</v>
      </c>
      <c r="F12" s="19" t="s">
        <v>39</v>
      </c>
      <c r="G12" s="17">
        <v>14</v>
      </c>
      <c r="H12" s="17">
        <v>212</v>
      </c>
      <c r="I12" s="17">
        <v>212</v>
      </c>
      <c r="J12" s="17">
        <f>VLOOKUP(F12,[3]Invoice!$F$4:$J$51,5,FALSE)</f>
        <v>240</v>
      </c>
      <c r="K12" s="18">
        <f>VLOOKUP(F12,[3]Invoice!$F$4:$K$51,6,FALSE)</f>
        <v>2.75</v>
      </c>
      <c r="L12" s="18">
        <f t="shared" si="0"/>
        <v>42</v>
      </c>
      <c r="M12" s="18">
        <f t="shared" si="1"/>
        <v>625</v>
      </c>
      <c r="N12" s="17" t="s">
        <v>34</v>
      </c>
    </row>
    <row r="13" spans="1:14" s="2" customFormat="1" ht="15" customHeight="1">
      <c r="A13" s="26">
        <f t="shared" si="2"/>
        <v>10</v>
      </c>
      <c r="B13" s="17" t="s">
        <v>72</v>
      </c>
      <c r="C13" s="17" t="s">
        <v>75</v>
      </c>
      <c r="D13" s="17" t="s">
        <v>76</v>
      </c>
      <c r="E13" s="17" t="s">
        <v>12</v>
      </c>
      <c r="F13" s="19" t="s">
        <v>39</v>
      </c>
      <c r="G13" s="17">
        <v>20</v>
      </c>
      <c r="H13" s="17">
        <v>500</v>
      </c>
      <c r="I13" s="17">
        <v>500</v>
      </c>
      <c r="J13" s="17">
        <f>VLOOKUP(F13,[3]Invoice!$F$4:$J$51,5,FALSE)</f>
        <v>240</v>
      </c>
      <c r="K13" s="18">
        <f>VLOOKUP(F13,[3]Invoice!$F$4:$K$51,6,FALSE)</f>
        <v>2.75</v>
      </c>
      <c r="L13" s="18">
        <f t="shared" si="0"/>
        <v>60</v>
      </c>
      <c r="M13" s="18">
        <f t="shared" si="1"/>
        <v>1435</v>
      </c>
      <c r="N13" s="17" t="s">
        <v>34</v>
      </c>
    </row>
    <row r="14" spans="1:14" s="2" customFormat="1" ht="15" customHeight="1">
      <c r="A14" s="26">
        <f t="shared" si="2"/>
        <v>11</v>
      </c>
      <c r="B14" s="17" t="s">
        <v>72</v>
      </c>
      <c r="C14" s="17" t="s">
        <v>77</v>
      </c>
      <c r="D14" s="17" t="s">
        <v>78</v>
      </c>
      <c r="E14" s="17" t="s">
        <v>12</v>
      </c>
      <c r="F14" s="19" t="s">
        <v>79</v>
      </c>
      <c r="G14" s="17">
        <v>8</v>
      </c>
      <c r="H14" s="17">
        <v>38</v>
      </c>
      <c r="I14" s="17">
        <v>38</v>
      </c>
      <c r="J14" s="17">
        <f>VLOOKUP(F14,[4]Invoice!$F$4:$J$63,5,FALSE)</f>
        <v>15</v>
      </c>
      <c r="K14" s="18">
        <f>VLOOKUP(F14,[4]Invoice!$F$3:$K$63,6,FALSE)</f>
        <v>2</v>
      </c>
      <c r="L14" s="18">
        <f t="shared" si="0"/>
        <v>24</v>
      </c>
      <c r="M14" s="18">
        <f t="shared" si="1"/>
        <v>100</v>
      </c>
      <c r="N14" s="17" t="s">
        <v>80</v>
      </c>
    </row>
    <row r="15" spans="1:14" s="2" customFormat="1" ht="15" customHeight="1">
      <c r="A15" s="26">
        <f t="shared" si="2"/>
        <v>12</v>
      </c>
      <c r="B15" s="17" t="s">
        <v>72</v>
      </c>
      <c r="C15" s="17" t="s">
        <v>81</v>
      </c>
      <c r="D15" s="17" t="s">
        <v>82</v>
      </c>
      <c r="E15" s="17" t="s">
        <v>12</v>
      </c>
      <c r="F15" s="19" t="s">
        <v>83</v>
      </c>
      <c r="G15" s="17">
        <v>8</v>
      </c>
      <c r="H15" s="17">
        <v>104</v>
      </c>
      <c r="I15" s="17">
        <v>104</v>
      </c>
      <c r="J15" s="17">
        <f>VLOOKUP(F15,[5]Invoice!$F$4:$J$38,5,FALSE)</f>
        <v>10</v>
      </c>
      <c r="K15" s="18">
        <f>VLOOKUP(F15,[5]Invoice!$F$4:$K$38,6,FALSE)</f>
        <v>2</v>
      </c>
      <c r="L15" s="18">
        <f t="shared" si="0"/>
        <v>24</v>
      </c>
      <c r="M15" s="18">
        <f t="shared" si="1"/>
        <v>232</v>
      </c>
      <c r="N15" s="17" t="s">
        <v>84</v>
      </c>
    </row>
    <row r="16" spans="1:14" s="2" customFormat="1" ht="15" customHeight="1">
      <c r="A16" s="26">
        <f t="shared" si="2"/>
        <v>13</v>
      </c>
      <c r="B16" s="17" t="s">
        <v>72</v>
      </c>
      <c r="C16" s="17" t="s">
        <v>85</v>
      </c>
      <c r="D16" s="17" t="s">
        <v>86</v>
      </c>
      <c r="E16" s="17" t="s">
        <v>12</v>
      </c>
      <c r="F16" s="19" t="s">
        <v>83</v>
      </c>
      <c r="G16" s="17">
        <v>1</v>
      </c>
      <c r="H16" s="17">
        <v>6</v>
      </c>
      <c r="I16" s="17">
        <v>6</v>
      </c>
      <c r="J16" s="17">
        <f>VLOOKUP(F16,[5]Invoice!$F$4:$J$38,5,FALSE)</f>
        <v>10</v>
      </c>
      <c r="K16" s="18">
        <f>VLOOKUP(F16,[5]Invoice!$F$4:$K$38,6,FALSE)</f>
        <v>2</v>
      </c>
      <c r="L16" s="18">
        <f t="shared" si="0"/>
        <v>3</v>
      </c>
      <c r="M16" s="18">
        <f t="shared" si="1"/>
        <v>15</v>
      </c>
      <c r="N16" s="17" t="s">
        <v>84</v>
      </c>
    </row>
    <row r="17" spans="1:14" s="2" customFormat="1" ht="15" customHeight="1">
      <c r="A17" s="26">
        <f t="shared" si="2"/>
        <v>14</v>
      </c>
      <c r="B17" s="17" t="s">
        <v>87</v>
      </c>
      <c r="C17" s="17" t="s">
        <v>88</v>
      </c>
      <c r="D17" s="17" t="s">
        <v>89</v>
      </c>
      <c r="E17" s="17" t="s">
        <v>12</v>
      </c>
      <c r="F17" s="19" t="s">
        <v>90</v>
      </c>
      <c r="G17" s="17">
        <v>14</v>
      </c>
      <c r="H17" s="17">
        <v>154</v>
      </c>
      <c r="I17" s="17">
        <v>154</v>
      </c>
      <c r="J17" s="17">
        <f>VLOOKUP(F17,[1]Invoice!$F$4:$J$65,5,FALSE)</f>
        <v>100</v>
      </c>
      <c r="K17" s="18">
        <f>VLOOKUP(F17,[1]Invoice!$F$4:$K$65,6,FALSE)</f>
        <v>2</v>
      </c>
      <c r="L17" s="18">
        <f t="shared" si="0"/>
        <v>42</v>
      </c>
      <c r="M17" s="18">
        <f t="shared" si="1"/>
        <v>350</v>
      </c>
      <c r="N17" s="17" t="s">
        <v>91</v>
      </c>
    </row>
    <row r="18" spans="1:14" s="2" customFormat="1" ht="15" customHeight="1">
      <c r="A18" s="26">
        <f t="shared" si="2"/>
        <v>15</v>
      </c>
      <c r="B18" s="17" t="s">
        <v>87</v>
      </c>
      <c r="C18" s="17" t="s">
        <v>92</v>
      </c>
      <c r="D18" s="17" t="s">
        <v>93</v>
      </c>
      <c r="E18" s="17" t="s">
        <v>12</v>
      </c>
      <c r="F18" s="19" t="s">
        <v>24</v>
      </c>
      <c r="G18" s="17">
        <v>13</v>
      </c>
      <c r="H18" s="17">
        <v>200</v>
      </c>
      <c r="I18" s="17">
        <v>200</v>
      </c>
      <c r="J18" s="17">
        <f>VLOOKUP(F18,[1]Invoice!$F$4:$J$65,5,FALSE)</f>
        <v>200</v>
      </c>
      <c r="K18" s="18">
        <f>VLOOKUP(F18,[1]Invoice!$F$4:$K$65,6,FALSE)</f>
        <v>2.75</v>
      </c>
      <c r="L18" s="18">
        <f t="shared" si="0"/>
        <v>39</v>
      </c>
      <c r="M18" s="18">
        <f t="shared" si="1"/>
        <v>589</v>
      </c>
      <c r="N18" s="17" t="s">
        <v>36</v>
      </c>
    </row>
    <row r="19" spans="1:14" s="2" customFormat="1" ht="15" customHeight="1">
      <c r="A19" s="26">
        <f t="shared" si="2"/>
        <v>16</v>
      </c>
      <c r="B19" s="17" t="s">
        <v>87</v>
      </c>
      <c r="C19" s="17" t="s">
        <v>94</v>
      </c>
      <c r="D19" s="17" t="s">
        <v>95</v>
      </c>
      <c r="E19" s="17" t="s">
        <v>12</v>
      </c>
      <c r="F19" s="19" t="s">
        <v>96</v>
      </c>
      <c r="G19" s="17">
        <v>59</v>
      </c>
      <c r="H19" s="17">
        <v>1261</v>
      </c>
      <c r="I19" s="17">
        <v>1261</v>
      </c>
      <c r="J19" s="17">
        <v>80</v>
      </c>
      <c r="K19" s="18">
        <v>2</v>
      </c>
      <c r="L19" s="18">
        <f t="shared" si="0"/>
        <v>177</v>
      </c>
      <c r="M19" s="18">
        <f t="shared" si="1"/>
        <v>2699</v>
      </c>
      <c r="N19" s="17" t="s">
        <v>97</v>
      </c>
    </row>
    <row r="20" spans="1:14" s="2" customFormat="1" ht="15" customHeight="1">
      <c r="A20" s="26">
        <f t="shared" si="2"/>
        <v>17</v>
      </c>
      <c r="B20" s="17" t="s">
        <v>87</v>
      </c>
      <c r="C20" s="17" t="s">
        <v>98</v>
      </c>
      <c r="D20" s="17" t="s">
        <v>99</v>
      </c>
      <c r="E20" s="17" t="s">
        <v>12</v>
      </c>
      <c r="F20" s="19" t="s">
        <v>96</v>
      </c>
      <c r="G20" s="17">
        <v>3</v>
      </c>
      <c r="H20" s="17">
        <v>18</v>
      </c>
      <c r="I20" s="17">
        <v>18</v>
      </c>
      <c r="J20" s="17">
        <v>80</v>
      </c>
      <c r="K20" s="18">
        <v>2</v>
      </c>
      <c r="L20" s="18">
        <f t="shared" si="0"/>
        <v>9</v>
      </c>
      <c r="M20" s="18">
        <f t="shared" si="1"/>
        <v>45</v>
      </c>
      <c r="N20" s="17" t="s">
        <v>97</v>
      </c>
    </row>
    <row r="21" spans="1:14" s="2" customFormat="1" ht="15" customHeight="1">
      <c r="A21" s="26">
        <f t="shared" si="2"/>
        <v>18</v>
      </c>
      <c r="B21" s="17" t="s">
        <v>87</v>
      </c>
      <c r="C21" s="17" t="s">
        <v>100</v>
      </c>
      <c r="D21" s="17" t="s">
        <v>101</v>
      </c>
      <c r="E21" s="17" t="s">
        <v>12</v>
      </c>
      <c r="F21" s="19" t="s">
        <v>102</v>
      </c>
      <c r="G21" s="17">
        <v>8</v>
      </c>
      <c r="H21" s="17">
        <v>42</v>
      </c>
      <c r="I21" s="17">
        <v>100</v>
      </c>
      <c r="J21" s="17">
        <v>210</v>
      </c>
      <c r="K21" s="18">
        <v>2.75</v>
      </c>
      <c r="L21" s="18">
        <f t="shared" si="0"/>
        <v>24</v>
      </c>
      <c r="M21" s="18">
        <f t="shared" si="1"/>
        <v>299</v>
      </c>
      <c r="N21" s="17" t="s">
        <v>103</v>
      </c>
    </row>
    <row r="22" spans="1:14" s="2" customFormat="1" ht="15" customHeight="1">
      <c r="A22" s="26">
        <f t="shared" si="2"/>
        <v>19</v>
      </c>
      <c r="B22" s="17" t="s">
        <v>104</v>
      </c>
      <c r="C22" s="17" t="s">
        <v>105</v>
      </c>
      <c r="D22" s="17" t="s">
        <v>106</v>
      </c>
      <c r="E22" s="17" t="s">
        <v>12</v>
      </c>
      <c r="F22" s="19" t="s">
        <v>107</v>
      </c>
      <c r="G22" s="17">
        <v>45</v>
      </c>
      <c r="H22" s="17">
        <v>1125</v>
      </c>
      <c r="I22" s="17">
        <v>1125</v>
      </c>
      <c r="J22" s="17">
        <v>20</v>
      </c>
      <c r="K22" s="18">
        <v>2</v>
      </c>
      <c r="L22" s="18">
        <f t="shared" si="0"/>
        <v>135</v>
      </c>
      <c r="M22" s="18">
        <f t="shared" si="1"/>
        <v>2385</v>
      </c>
      <c r="N22" s="17" t="s">
        <v>108</v>
      </c>
    </row>
    <row r="23" spans="1:14" s="2" customFormat="1" ht="15" customHeight="1">
      <c r="A23" s="26">
        <f t="shared" si="2"/>
        <v>20</v>
      </c>
      <c r="B23" s="17" t="s">
        <v>109</v>
      </c>
      <c r="C23" s="17" t="s">
        <v>110</v>
      </c>
      <c r="D23" s="17" t="s">
        <v>111</v>
      </c>
      <c r="E23" s="17" t="s">
        <v>12</v>
      </c>
      <c r="F23" s="19" t="s">
        <v>112</v>
      </c>
      <c r="G23" s="17">
        <v>24</v>
      </c>
      <c r="H23" s="17">
        <v>440</v>
      </c>
      <c r="I23" s="17">
        <v>440</v>
      </c>
      <c r="J23" s="17">
        <f>VLOOKUP(F23,[6]Invoice!$F$4:$J$30,5,FALSE)</f>
        <v>240</v>
      </c>
      <c r="K23" s="18">
        <f>VLOOKUP(F23,[6]Invoice!$F$4:$K$30,6,FALSE)</f>
        <v>2.75</v>
      </c>
      <c r="L23" s="18">
        <f t="shared" si="0"/>
        <v>72</v>
      </c>
      <c r="M23" s="18">
        <f t="shared" si="1"/>
        <v>1282</v>
      </c>
      <c r="N23" s="17" t="s">
        <v>113</v>
      </c>
    </row>
    <row r="24" spans="1:14" s="2" customFormat="1" ht="15" customHeight="1">
      <c r="A24" s="26">
        <f t="shared" si="2"/>
        <v>21</v>
      </c>
      <c r="B24" s="17" t="s">
        <v>109</v>
      </c>
      <c r="C24" s="17" t="s">
        <v>114</v>
      </c>
      <c r="D24" s="17" t="s">
        <v>115</v>
      </c>
      <c r="E24" s="17" t="s">
        <v>12</v>
      </c>
      <c r="F24" s="19" t="s">
        <v>116</v>
      </c>
      <c r="G24" s="17">
        <v>13</v>
      </c>
      <c r="H24" s="17">
        <v>200</v>
      </c>
      <c r="I24" s="17">
        <v>200</v>
      </c>
      <c r="J24" s="17">
        <f>VLOOKUP(F24,[6]Invoice!$F$4:$J$30,5,FALSE)</f>
        <v>140</v>
      </c>
      <c r="K24" s="18">
        <f>VLOOKUP(F24,[6]Invoice!$F$4:$K$30,6,FALSE)</f>
        <v>2.75</v>
      </c>
      <c r="L24" s="18">
        <f t="shared" si="0"/>
        <v>39</v>
      </c>
      <c r="M24" s="18">
        <f t="shared" si="1"/>
        <v>589</v>
      </c>
      <c r="N24" s="17" t="s">
        <v>117</v>
      </c>
    </row>
    <row r="25" spans="1:14" s="2" customFormat="1" ht="15" customHeight="1">
      <c r="A25" s="26">
        <f t="shared" si="2"/>
        <v>22</v>
      </c>
      <c r="B25" s="17" t="s">
        <v>109</v>
      </c>
      <c r="C25" s="17" t="s">
        <v>118</v>
      </c>
      <c r="D25" s="17" t="s">
        <v>119</v>
      </c>
      <c r="E25" s="17" t="s">
        <v>12</v>
      </c>
      <c r="F25" s="19" t="s">
        <v>120</v>
      </c>
      <c r="G25" s="17">
        <v>15</v>
      </c>
      <c r="H25" s="17">
        <v>108</v>
      </c>
      <c r="I25" s="17">
        <v>108</v>
      </c>
      <c r="J25" s="17">
        <v>170</v>
      </c>
      <c r="K25" s="18">
        <v>2.75</v>
      </c>
      <c r="L25" s="18">
        <f t="shared" si="0"/>
        <v>45</v>
      </c>
      <c r="M25" s="18">
        <f t="shared" si="1"/>
        <v>342</v>
      </c>
      <c r="N25" s="17" t="s">
        <v>121</v>
      </c>
    </row>
    <row r="26" spans="1:14" s="2" customFormat="1" ht="15" customHeight="1">
      <c r="A26" s="26">
        <f t="shared" si="2"/>
        <v>23</v>
      </c>
      <c r="B26" s="17" t="s">
        <v>122</v>
      </c>
      <c r="C26" s="17" t="s">
        <v>123</v>
      </c>
      <c r="D26" s="17" t="s">
        <v>124</v>
      </c>
      <c r="E26" s="17" t="s">
        <v>12</v>
      </c>
      <c r="F26" s="19" t="s">
        <v>125</v>
      </c>
      <c r="G26" s="17">
        <v>5</v>
      </c>
      <c r="H26" s="17">
        <v>30</v>
      </c>
      <c r="I26" s="17">
        <v>30</v>
      </c>
      <c r="J26" s="17">
        <f>VLOOKUP(F26,[3]Invoice!$F$4:$J$51,5,FALSE)</f>
        <v>160</v>
      </c>
      <c r="K26" s="18">
        <f>VLOOKUP(F26,[3]Invoice!$F$4:$K$51,6,FALSE)</f>
        <v>2.75</v>
      </c>
      <c r="L26" s="18">
        <f t="shared" si="0"/>
        <v>15</v>
      </c>
      <c r="M26" s="18">
        <f t="shared" si="1"/>
        <v>97.5</v>
      </c>
      <c r="N26" s="17" t="s">
        <v>126</v>
      </c>
    </row>
    <row r="27" spans="1:14" s="2" customFormat="1" ht="15" customHeight="1">
      <c r="A27" s="26">
        <f t="shared" si="2"/>
        <v>24</v>
      </c>
      <c r="B27" s="17" t="s">
        <v>122</v>
      </c>
      <c r="C27" s="17" t="s">
        <v>127</v>
      </c>
      <c r="D27" s="17" t="s">
        <v>128</v>
      </c>
      <c r="E27" s="17" t="s">
        <v>12</v>
      </c>
      <c r="F27" s="19" t="s">
        <v>125</v>
      </c>
      <c r="G27" s="17">
        <v>27</v>
      </c>
      <c r="H27" s="17">
        <v>120</v>
      </c>
      <c r="I27" s="17">
        <v>120</v>
      </c>
      <c r="J27" s="17">
        <f>VLOOKUP(F27,[3]Invoice!$F$4:$J$51,5,FALSE)</f>
        <v>160</v>
      </c>
      <c r="K27" s="18">
        <f>VLOOKUP(F27,[3]Invoice!$F$4:$K$51,6,FALSE)</f>
        <v>2.75</v>
      </c>
      <c r="L27" s="18">
        <f t="shared" si="0"/>
        <v>81</v>
      </c>
      <c r="M27" s="18">
        <f t="shared" si="1"/>
        <v>411</v>
      </c>
      <c r="N27" s="17" t="s">
        <v>126</v>
      </c>
    </row>
    <row r="28" spans="1:14" s="2" customFormat="1" ht="15" customHeight="1">
      <c r="A28" s="26">
        <f t="shared" si="2"/>
        <v>25</v>
      </c>
      <c r="B28" s="17" t="s">
        <v>122</v>
      </c>
      <c r="C28" s="17" t="s">
        <v>129</v>
      </c>
      <c r="D28" s="17" t="s">
        <v>130</v>
      </c>
      <c r="E28" s="17" t="s">
        <v>12</v>
      </c>
      <c r="F28" s="19" t="s">
        <v>125</v>
      </c>
      <c r="G28" s="17">
        <v>21</v>
      </c>
      <c r="H28" s="17">
        <v>245</v>
      </c>
      <c r="I28" s="17">
        <v>245</v>
      </c>
      <c r="J28" s="17">
        <f>VLOOKUP(F28,[3]Invoice!$F$4:$J$51,5,FALSE)</f>
        <v>160</v>
      </c>
      <c r="K28" s="18">
        <f>VLOOKUP(F28,[3]Invoice!$F$4:$K$51,6,FALSE)</f>
        <v>2.75</v>
      </c>
      <c r="L28" s="18">
        <f t="shared" si="0"/>
        <v>63</v>
      </c>
      <c r="M28" s="18">
        <f t="shared" si="1"/>
        <v>736.75</v>
      </c>
      <c r="N28" s="17" t="s">
        <v>126</v>
      </c>
    </row>
    <row r="29" spans="1:14" s="2" customFormat="1" ht="15" customHeight="1">
      <c r="A29" s="26">
        <f t="shared" si="2"/>
        <v>26</v>
      </c>
      <c r="B29" s="17" t="s">
        <v>131</v>
      </c>
      <c r="C29" s="17" t="s">
        <v>132</v>
      </c>
      <c r="D29" s="17" t="s">
        <v>133</v>
      </c>
      <c r="E29" s="17" t="s">
        <v>12</v>
      </c>
      <c r="F29" s="19" t="s">
        <v>43</v>
      </c>
      <c r="G29" s="17">
        <v>34</v>
      </c>
      <c r="H29" s="17">
        <v>374</v>
      </c>
      <c r="I29" s="17">
        <v>374</v>
      </c>
      <c r="J29" s="17">
        <v>180</v>
      </c>
      <c r="K29" s="18">
        <v>2.75</v>
      </c>
      <c r="L29" s="18">
        <f t="shared" si="0"/>
        <v>102</v>
      </c>
      <c r="M29" s="18">
        <f t="shared" si="1"/>
        <v>1130.5</v>
      </c>
      <c r="N29" s="17" t="s">
        <v>134</v>
      </c>
    </row>
    <row r="30" spans="1:14" s="2" customFormat="1" ht="15" customHeight="1">
      <c r="A30" s="26">
        <f t="shared" si="2"/>
        <v>27</v>
      </c>
      <c r="B30" s="17" t="s">
        <v>135</v>
      </c>
      <c r="C30" s="17" t="s">
        <v>136</v>
      </c>
      <c r="D30" s="17" t="s">
        <v>137</v>
      </c>
      <c r="E30" s="17" t="s">
        <v>12</v>
      </c>
      <c r="F30" s="19" t="s">
        <v>31</v>
      </c>
      <c r="G30" s="17">
        <v>23</v>
      </c>
      <c r="H30" s="17">
        <v>360</v>
      </c>
      <c r="I30" s="17">
        <v>360</v>
      </c>
      <c r="J30" s="17">
        <f>VLOOKUP(F30,[1]Invoice!$F$4:$J$65,5,FALSE)</f>
        <v>240</v>
      </c>
      <c r="K30" s="18">
        <f>VLOOKUP(F30,[1]Invoice!$F$4:$K$65,6,FALSE)</f>
        <v>2.75</v>
      </c>
      <c r="L30" s="18">
        <f t="shared" si="0"/>
        <v>69</v>
      </c>
      <c r="M30" s="18">
        <f t="shared" si="1"/>
        <v>1059</v>
      </c>
      <c r="N30" s="17" t="s">
        <v>32</v>
      </c>
    </row>
    <row r="31" spans="1:14" s="2" customFormat="1" ht="15" customHeight="1">
      <c r="A31" s="26">
        <f t="shared" si="2"/>
        <v>28</v>
      </c>
      <c r="B31" s="17" t="s">
        <v>135</v>
      </c>
      <c r="C31" s="17" t="s">
        <v>138</v>
      </c>
      <c r="D31" s="17" t="s">
        <v>139</v>
      </c>
      <c r="E31" s="17" t="s">
        <v>12</v>
      </c>
      <c r="F31" s="19" t="s">
        <v>15</v>
      </c>
      <c r="G31" s="17">
        <v>30</v>
      </c>
      <c r="H31" s="17">
        <v>500</v>
      </c>
      <c r="I31" s="17">
        <v>500</v>
      </c>
      <c r="J31" s="17">
        <f>VLOOKUP(F31,[1]Invoice!$F$4:$J$65,5,FALSE)</f>
        <v>210</v>
      </c>
      <c r="K31" s="18">
        <f>VLOOKUP(F31,[1]Invoice!$F$4:$K$65,6,FALSE)</f>
        <v>2.75</v>
      </c>
      <c r="L31" s="18">
        <f t="shared" si="0"/>
        <v>90</v>
      </c>
      <c r="M31" s="18">
        <f t="shared" si="1"/>
        <v>1465</v>
      </c>
      <c r="N31" s="17" t="s">
        <v>140</v>
      </c>
    </row>
    <row r="32" spans="1:14" s="2" customFormat="1" ht="15" customHeight="1">
      <c r="A32" s="26">
        <f t="shared" si="2"/>
        <v>29</v>
      </c>
      <c r="B32" s="17" t="s">
        <v>135</v>
      </c>
      <c r="C32" s="17" t="s">
        <v>141</v>
      </c>
      <c r="D32" s="17" t="s">
        <v>142</v>
      </c>
      <c r="E32" s="17" t="s">
        <v>12</v>
      </c>
      <c r="F32" s="19" t="s">
        <v>40</v>
      </c>
      <c r="G32" s="17">
        <v>6</v>
      </c>
      <c r="H32" s="17">
        <v>36</v>
      </c>
      <c r="I32" s="17">
        <v>36</v>
      </c>
      <c r="J32" s="17">
        <v>220</v>
      </c>
      <c r="K32" s="18">
        <v>2.75</v>
      </c>
      <c r="L32" s="18">
        <f t="shared" si="0"/>
        <v>18</v>
      </c>
      <c r="M32" s="18">
        <f t="shared" si="1"/>
        <v>117</v>
      </c>
      <c r="N32" s="17" t="s">
        <v>61</v>
      </c>
    </row>
    <row r="33" spans="1:14" s="2" customFormat="1" ht="15" customHeight="1">
      <c r="A33" s="26">
        <f t="shared" si="2"/>
        <v>30</v>
      </c>
      <c r="B33" s="17" t="s">
        <v>135</v>
      </c>
      <c r="C33" s="17" t="s">
        <v>143</v>
      </c>
      <c r="D33" s="17" t="s">
        <v>144</v>
      </c>
      <c r="E33" s="17" t="s">
        <v>12</v>
      </c>
      <c r="F33" s="19" t="s">
        <v>40</v>
      </c>
      <c r="G33" s="17">
        <v>23</v>
      </c>
      <c r="H33" s="17">
        <v>192</v>
      </c>
      <c r="I33" s="17">
        <v>192</v>
      </c>
      <c r="J33" s="17">
        <v>220</v>
      </c>
      <c r="K33" s="18">
        <v>2.75</v>
      </c>
      <c r="L33" s="18">
        <f t="shared" si="0"/>
        <v>69</v>
      </c>
      <c r="M33" s="18">
        <f t="shared" si="1"/>
        <v>597</v>
      </c>
      <c r="N33" s="17" t="s">
        <v>61</v>
      </c>
    </row>
    <row r="34" spans="1:14" s="2" customFormat="1" ht="15" customHeight="1">
      <c r="A34" s="26">
        <f t="shared" si="2"/>
        <v>31</v>
      </c>
      <c r="B34" s="17" t="s">
        <v>135</v>
      </c>
      <c r="C34" s="17" t="s">
        <v>145</v>
      </c>
      <c r="D34" s="17" t="s">
        <v>146</v>
      </c>
      <c r="E34" s="17" t="s">
        <v>12</v>
      </c>
      <c r="F34" s="19" t="s">
        <v>79</v>
      </c>
      <c r="G34" s="17">
        <v>5</v>
      </c>
      <c r="H34" s="17">
        <v>15</v>
      </c>
      <c r="I34" s="17">
        <v>15</v>
      </c>
      <c r="J34" s="17">
        <f>VLOOKUP(F34,[4]Invoice!$F$4:$J$63,5,FALSE)</f>
        <v>15</v>
      </c>
      <c r="K34" s="18">
        <f>VLOOKUP(F34,[4]Invoice!$F$3:$K$63,6,FALSE)</f>
        <v>2</v>
      </c>
      <c r="L34" s="18">
        <f t="shared" si="0"/>
        <v>15</v>
      </c>
      <c r="M34" s="18">
        <f t="shared" si="1"/>
        <v>45</v>
      </c>
      <c r="N34" s="17" t="s">
        <v>80</v>
      </c>
    </row>
    <row r="35" spans="1:14" s="2" customFormat="1" ht="15" customHeight="1">
      <c r="A35" s="26">
        <f t="shared" si="2"/>
        <v>32</v>
      </c>
      <c r="B35" s="17" t="s">
        <v>147</v>
      </c>
      <c r="C35" s="17" t="s">
        <v>148</v>
      </c>
      <c r="D35" s="17" t="s">
        <v>149</v>
      </c>
      <c r="E35" s="17" t="s">
        <v>12</v>
      </c>
      <c r="F35" s="19" t="s">
        <v>37</v>
      </c>
      <c r="G35" s="17">
        <v>15</v>
      </c>
      <c r="H35" s="17">
        <v>114</v>
      </c>
      <c r="I35" s="17">
        <v>114</v>
      </c>
      <c r="J35" s="17">
        <v>30</v>
      </c>
      <c r="K35" s="18">
        <v>2</v>
      </c>
      <c r="L35" s="18">
        <f t="shared" si="0"/>
        <v>45</v>
      </c>
      <c r="M35" s="18">
        <f t="shared" si="1"/>
        <v>273</v>
      </c>
      <c r="N35" s="17" t="s">
        <v>150</v>
      </c>
    </row>
    <row r="36" spans="1:14" s="2" customFormat="1" ht="15" customHeight="1">
      <c r="A36" s="26">
        <f t="shared" si="2"/>
        <v>33</v>
      </c>
      <c r="B36" s="17" t="s">
        <v>147</v>
      </c>
      <c r="C36" s="17" t="s">
        <v>151</v>
      </c>
      <c r="D36" s="17" t="s">
        <v>152</v>
      </c>
      <c r="E36" s="17" t="s">
        <v>12</v>
      </c>
      <c r="F36" s="19" t="s">
        <v>153</v>
      </c>
      <c r="G36" s="17">
        <v>15</v>
      </c>
      <c r="H36" s="17">
        <v>228</v>
      </c>
      <c r="I36" s="17">
        <v>228</v>
      </c>
      <c r="J36" s="17">
        <f>VLOOKUP(F36,[1]Invoice!$F$4:$J$65,5,FALSE)</f>
        <v>25</v>
      </c>
      <c r="K36" s="18">
        <f>VLOOKUP(F36,[1]Invoice!$F$4:$K$65,6,FALSE)</f>
        <v>2</v>
      </c>
      <c r="L36" s="18">
        <f t="shared" ref="L36:L65" si="3">G36*3</f>
        <v>45</v>
      </c>
      <c r="M36" s="18">
        <f t="shared" ref="M36:M65" si="4">(I36*K36)+L36</f>
        <v>501</v>
      </c>
      <c r="N36" s="17" t="s">
        <v>154</v>
      </c>
    </row>
    <row r="37" spans="1:14" s="2" customFormat="1" ht="15" customHeight="1">
      <c r="A37" s="26">
        <f t="shared" si="2"/>
        <v>34</v>
      </c>
      <c r="B37" s="17" t="s">
        <v>147</v>
      </c>
      <c r="C37" s="17" t="s">
        <v>155</v>
      </c>
      <c r="D37" s="17" t="s">
        <v>156</v>
      </c>
      <c r="E37" s="17" t="s">
        <v>12</v>
      </c>
      <c r="F37" s="19" t="s">
        <v>29</v>
      </c>
      <c r="G37" s="17">
        <v>17</v>
      </c>
      <c r="H37" s="17">
        <v>258</v>
      </c>
      <c r="I37" s="17">
        <v>258</v>
      </c>
      <c r="J37" s="17">
        <f>VLOOKUP(F37,[1]Invoice!$F$4:$J$65,5,FALSE)</f>
        <v>200</v>
      </c>
      <c r="K37" s="18">
        <f>VLOOKUP(F37,[1]Invoice!$F$4:$K$65,6,FALSE)</f>
        <v>2.75</v>
      </c>
      <c r="L37" s="18">
        <f t="shared" si="3"/>
        <v>51</v>
      </c>
      <c r="M37" s="18">
        <f t="shared" si="4"/>
        <v>760.5</v>
      </c>
      <c r="N37" s="17" t="s">
        <v>30</v>
      </c>
    </row>
    <row r="38" spans="1:14" s="2" customFormat="1" ht="15" customHeight="1">
      <c r="A38" s="26">
        <f t="shared" si="2"/>
        <v>35</v>
      </c>
      <c r="B38" s="17" t="s">
        <v>157</v>
      </c>
      <c r="C38" s="17" t="s">
        <v>158</v>
      </c>
      <c r="D38" s="17" t="s">
        <v>159</v>
      </c>
      <c r="E38" s="17" t="s">
        <v>12</v>
      </c>
      <c r="F38" s="19" t="s">
        <v>160</v>
      </c>
      <c r="G38" s="17">
        <v>5</v>
      </c>
      <c r="H38" s="17">
        <v>30</v>
      </c>
      <c r="I38" s="17">
        <v>30</v>
      </c>
      <c r="J38" s="17">
        <v>15</v>
      </c>
      <c r="K38" s="18">
        <v>2</v>
      </c>
      <c r="L38" s="18">
        <f t="shared" si="3"/>
        <v>15</v>
      </c>
      <c r="M38" s="18">
        <f t="shared" si="4"/>
        <v>75</v>
      </c>
      <c r="N38" s="17" t="s">
        <v>161</v>
      </c>
    </row>
    <row r="39" spans="1:14" s="2" customFormat="1" ht="15" customHeight="1">
      <c r="A39" s="26">
        <f t="shared" si="2"/>
        <v>36</v>
      </c>
      <c r="B39" s="17" t="s">
        <v>157</v>
      </c>
      <c r="C39" s="17" t="s">
        <v>162</v>
      </c>
      <c r="D39" s="17" t="s">
        <v>163</v>
      </c>
      <c r="E39" s="17" t="s">
        <v>12</v>
      </c>
      <c r="F39" s="19" t="s">
        <v>160</v>
      </c>
      <c r="G39" s="17">
        <v>38</v>
      </c>
      <c r="H39" s="17">
        <v>418</v>
      </c>
      <c r="I39" s="17">
        <v>418</v>
      </c>
      <c r="J39" s="17">
        <v>15</v>
      </c>
      <c r="K39" s="18">
        <v>2</v>
      </c>
      <c r="L39" s="18">
        <f t="shared" si="3"/>
        <v>114</v>
      </c>
      <c r="M39" s="18">
        <f t="shared" si="4"/>
        <v>950</v>
      </c>
      <c r="N39" s="17" t="s">
        <v>161</v>
      </c>
    </row>
    <row r="40" spans="1:14" s="2" customFormat="1" ht="15" customHeight="1">
      <c r="A40" s="26">
        <f t="shared" si="2"/>
        <v>37</v>
      </c>
      <c r="B40" s="17" t="s">
        <v>157</v>
      </c>
      <c r="C40" s="17" t="s">
        <v>164</v>
      </c>
      <c r="D40" s="17" t="s">
        <v>165</v>
      </c>
      <c r="E40" s="17" t="s">
        <v>12</v>
      </c>
      <c r="F40" s="19" t="s">
        <v>166</v>
      </c>
      <c r="G40" s="17">
        <v>5</v>
      </c>
      <c r="H40" s="17">
        <v>42</v>
      </c>
      <c r="I40" s="17">
        <v>42</v>
      </c>
      <c r="J40" s="17">
        <f>VLOOKUP(F40,[3]Invoice!$F$4:$J$51,5,FALSE)</f>
        <v>145</v>
      </c>
      <c r="K40" s="18">
        <f>VLOOKUP(F40,[3]Invoice!$F$4:$K$51,6,FALSE)</f>
        <v>2.75</v>
      </c>
      <c r="L40" s="18">
        <f t="shared" si="3"/>
        <v>15</v>
      </c>
      <c r="M40" s="18">
        <f t="shared" si="4"/>
        <v>130.5</v>
      </c>
      <c r="N40" s="17" t="s">
        <v>167</v>
      </c>
    </row>
    <row r="41" spans="1:14" s="2" customFormat="1" ht="15" customHeight="1">
      <c r="A41" s="26">
        <f t="shared" si="2"/>
        <v>38</v>
      </c>
      <c r="B41" s="17" t="s">
        <v>157</v>
      </c>
      <c r="C41" s="17" t="s">
        <v>168</v>
      </c>
      <c r="D41" s="17" t="s">
        <v>169</v>
      </c>
      <c r="E41" s="17" t="s">
        <v>12</v>
      </c>
      <c r="F41" s="19" t="s">
        <v>166</v>
      </c>
      <c r="G41" s="17">
        <v>6</v>
      </c>
      <c r="H41" s="17">
        <v>66</v>
      </c>
      <c r="I41" s="17">
        <v>66</v>
      </c>
      <c r="J41" s="17">
        <f>VLOOKUP(F41,[3]Invoice!$F$4:$J$51,5,FALSE)</f>
        <v>145</v>
      </c>
      <c r="K41" s="18">
        <f>VLOOKUP(F41,[3]Invoice!$F$4:$K$51,6,FALSE)</f>
        <v>2.75</v>
      </c>
      <c r="L41" s="18">
        <f t="shared" si="3"/>
        <v>18</v>
      </c>
      <c r="M41" s="18">
        <f t="shared" si="4"/>
        <v>199.5</v>
      </c>
      <c r="N41" s="17" t="s">
        <v>167</v>
      </c>
    </row>
    <row r="42" spans="1:14" s="2" customFormat="1" ht="15" customHeight="1">
      <c r="A42" s="26">
        <f t="shared" si="2"/>
        <v>39</v>
      </c>
      <c r="B42" s="17" t="s">
        <v>157</v>
      </c>
      <c r="C42" s="17" t="s">
        <v>170</v>
      </c>
      <c r="D42" s="17" t="s">
        <v>171</v>
      </c>
      <c r="E42" s="17" t="s">
        <v>12</v>
      </c>
      <c r="F42" s="19" t="s">
        <v>166</v>
      </c>
      <c r="G42" s="17">
        <v>25</v>
      </c>
      <c r="H42" s="17">
        <v>151</v>
      </c>
      <c r="I42" s="17">
        <v>151</v>
      </c>
      <c r="J42" s="17">
        <f>VLOOKUP(F42,[3]Invoice!$F$4:$J$51,5,FALSE)</f>
        <v>145</v>
      </c>
      <c r="K42" s="18">
        <f>VLOOKUP(F42,[3]Invoice!$F$4:$K$51,6,FALSE)</f>
        <v>2.75</v>
      </c>
      <c r="L42" s="18">
        <f t="shared" si="3"/>
        <v>75</v>
      </c>
      <c r="M42" s="18">
        <f t="shared" si="4"/>
        <v>490.25</v>
      </c>
      <c r="N42" s="17" t="s">
        <v>167</v>
      </c>
    </row>
    <row r="43" spans="1:14" s="2" customFormat="1" ht="15" customHeight="1">
      <c r="A43" s="26">
        <f t="shared" si="2"/>
        <v>40</v>
      </c>
      <c r="B43" s="17" t="s">
        <v>157</v>
      </c>
      <c r="C43" s="17" t="s">
        <v>172</v>
      </c>
      <c r="D43" s="17" t="s">
        <v>173</v>
      </c>
      <c r="E43" s="17" t="s">
        <v>12</v>
      </c>
      <c r="F43" s="19" t="s">
        <v>166</v>
      </c>
      <c r="G43" s="17">
        <v>20</v>
      </c>
      <c r="H43" s="17">
        <v>500</v>
      </c>
      <c r="I43" s="17">
        <v>500</v>
      </c>
      <c r="J43" s="17">
        <f>VLOOKUP(F43,[3]Invoice!$F$4:$J$51,5,FALSE)</f>
        <v>145</v>
      </c>
      <c r="K43" s="18">
        <f>VLOOKUP(F43,[3]Invoice!$F$4:$K$51,6,FALSE)</f>
        <v>2.75</v>
      </c>
      <c r="L43" s="18">
        <f t="shared" si="3"/>
        <v>60</v>
      </c>
      <c r="M43" s="18">
        <f t="shared" si="4"/>
        <v>1435</v>
      </c>
      <c r="N43" s="17" t="s">
        <v>167</v>
      </c>
    </row>
    <row r="44" spans="1:14" s="2" customFormat="1" ht="15" customHeight="1">
      <c r="A44" s="26">
        <f t="shared" si="2"/>
        <v>41</v>
      </c>
      <c r="B44" s="17" t="s">
        <v>157</v>
      </c>
      <c r="C44" s="17" t="s">
        <v>174</v>
      </c>
      <c r="D44" s="17" t="s">
        <v>175</v>
      </c>
      <c r="E44" s="17" t="s">
        <v>12</v>
      </c>
      <c r="F44" s="19" t="s">
        <v>176</v>
      </c>
      <c r="G44" s="17">
        <v>39</v>
      </c>
      <c r="H44" s="17">
        <v>768</v>
      </c>
      <c r="I44" s="17">
        <v>768</v>
      </c>
      <c r="J44" s="17">
        <v>50</v>
      </c>
      <c r="K44" s="18">
        <v>2</v>
      </c>
      <c r="L44" s="18">
        <f t="shared" si="3"/>
        <v>117</v>
      </c>
      <c r="M44" s="18">
        <f t="shared" si="4"/>
        <v>1653</v>
      </c>
      <c r="N44" s="17" t="s">
        <v>177</v>
      </c>
    </row>
    <row r="45" spans="1:14" s="2" customFormat="1" ht="15" customHeight="1">
      <c r="A45" s="26">
        <f t="shared" si="2"/>
        <v>42</v>
      </c>
      <c r="B45" s="17" t="s">
        <v>178</v>
      </c>
      <c r="C45" s="17" t="s">
        <v>179</v>
      </c>
      <c r="D45" s="17" t="s">
        <v>180</v>
      </c>
      <c r="E45" s="17" t="s">
        <v>12</v>
      </c>
      <c r="F45" s="19" t="s">
        <v>181</v>
      </c>
      <c r="G45" s="17">
        <v>89</v>
      </c>
      <c r="H45" s="17">
        <v>1294</v>
      </c>
      <c r="I45" s="17">
        <v>1294</v>
      </c>
      <c r="J45" s="17">
        <f>VLOOKUP(F45,[1]Invoice!$F$4:$J$65,5,FALSE)</f>
        <v>260</v>
      </c>
      <c r="K45" s="18">
        <f>VLOOKUP(F45,[1]Invoice!$F$4:$K$65,6,FALSE)</f>
        <v>3.25</v>
      </c>
      <c r="L45" s="18">
        <f t="shared" si="3"/>
        <v>267</v>
      </c>
      <c r="M45" s="18">
        <f t="shared" si="4"/>
        <v>4472.5</v>
      </c>
      <c r="N45" s="17" t="s">
        <v>182</v>
      </c>
    </row>
    <row r="46" spans="1:14" s="2" customFormat="1" ht="15" customHeight="1">
      <c r="A46" s="26">
        <f t="shared" si="2"/>
        <v>43</v>
      </c>
      <c r="B46" s="17" t="s">
        <v>178</v>
      </c>
      <c r="C46" s="17" t="s">
        <v>183</v>
      </c>
      <c r="D46" s="17" t="s">
        <v>184</v>
      </c>
      <c r="E46" s="17" t="s">
        <v>12</v>
      </c>
      <c r="F46" s="19" t="s">
        <v>24</v>
      </c>
      <c r="G46" s="17">
        <v>4</v>
      </c>
      <c r="H46" s="17">
        <v>24</v>
      </c>
      <c r="I46" s="17">
        <v>24</v>
      </c>
      <c r="J46" s="17">
        <f>VLOOKUP(F46,[1]Invoice!$F$4:$J$65,5,FALSE)</f>
        <v>200</v>
      </c>
      <c r="K46" s="18">
        <f>VLOOKUP(F46,[1]Invoice!$F$4:$K$65,6,FALSE)</f>
        <v>2.75</v>
      </c>
      <c r="L46" s="18">
        <f t="shared" si="3"/>
        <v>12</v>
      </c>
      <c r="M46" s="18">
        <f t="shared" si="4"/>
        <v>78</v>
      </c>
      <c r="N46" s="17" t="s">
        <v>36</v>
      </c>
    </row>
    <row r="47" spans="1:14" s="2" customFormat="1" ht="15" customHeight="1">
      <c r="A47" s="26">
        <f t="shared" si="2"/>
        <v>44</v>
      </c>
      <c r="B47" s="17" t="s">
        <v>178</v>
      </c>
      <c r="C47" s="17" t="s">
        <v>185</v>
      </c>
      <c r="D47" s="17" t="s">
        <v>186</v>
      </c>
      <c r="E47" s="17" t="s">
        <v>12</v>
      </c>
      <c r="F47" s="19" t="s">
        <v>24</v>
      </c>
      <c r="G47" s="17">
        <v>7</v>
      </c>
      <c r="H47" s="17">
        <v>66</v>
      </c>
      <c r="I47" s="17">
        <v>66</v>
      </c>
      <c r="J47" s="17">
        <f>VLOOKUP(F47,[1]Invoice!$F$4:$J$65,5,FALSE)</f>
        <v>200</v>
      </c>
      <c r="K47" s="18">
        <f>VLOOKUP(F47,[1]Invoice!$F$4:$K$65,6,FALSE)</f>
        <v>2.75</v>
      </c>
      <c r="L47" s="18">
        <f t="shared" si="3"/>
        <v>21</v>
      </c>
      <c r="M47" s="18">
        <f t="shared" si="4"/>
        <v>202.5</v>
      </c>
      <c r="N47" s="17" t="s">
        <v>36</v>
      </c>
    </row>
    <row r="48" spans="1:14" s="2" customFormat="1" ht="15" customHeight="1">
      <c r="A48" s="26">
        <f t="shared" si="2"/>
        <v>45</v>
      </c>
      <c r="B48" s="17" t="s">
        <v>187</v>
      </c>
      <c r="C48" s="17" t="s">
        <v>188</v>
      </c>
      <c r="D48" s="17" t="s">
        <v>189</v>
      </c>
      <c r="E48" s="17" t="s">
        <v>12</v>
      </c>
      <c r="F48" s="19" t="s">
        <v>190</v>
      </c>
      <c r="G48" s="17">
        <v>22</v>
      </c>
      <c r="H48" s="17">
        <v>118</v>
      </c>
      <c r="I48" s="17">
        <v>118</v>
      </c>
      <c r="J48" s="17">
        <v>20</v>
      </c>
      <c r="K48" s="18">
        <v>2</v>
      </c>
      <c r="L48" s="18">
        <f t="shared" si="3"/>
        <v>66</v>
      </c>
      <c r="M48" s="18">
        <f t="shared" si="4"/>
        <v>302</v>
      </c>
      <c r="N48" s="17" t="s">
        <v>35</v>
      </c>
    </row>
    <row r="49" spans="1:14" s="2" customFormat="1" ht="15" customHeight="1">
      <c r="A49" s="26">
        <f t="shared" si="2"/>
        <v>46</v>
      </c>
      <c r="B49" s="17" t="s">
        <v>187</v>
      </c>
      <c r="C49" s="17" t="s">
        <v>191</v>
      </c>
      <c r="D49" s="17" t="s">
        <v>192</v>
      </c>
      <c r="E49" s="17" t="s">
        <v>12</v>
      </c>
      <c r="F49" s="19" t="s">
        <v>15</v>
      </c>
      <c r="G49" s="17">
        <v>12</v>
      </c>
      <c r="H49" s="17">
        <v>133</v>
      </c>
      <c r="I49" s="17">
        <v>200</v>
      </c>
      <c r="J49" s="17">
        <f>VLOOKUP(F49,[1]Invoice!$F$4:$J$65,5,FALSE)</f>
        <v>210</v>
      </c>
      <c r="K49" s="18">
        <f>VLOOKUP(F49,[1]Invoice!$F$4:$K$65,6,FALSE)</f>
        <v>2.75</v>
      </c>
      <c r="L49" s="18">
        <f t="shared" si="3"/>
        <v>36</v>
      </c>
      <c r="M49" s="18">
        <f t="shared" si="4"/>
        <v>586</v>
      </c>
      <c r="N49" s="17" t="s">
        <v>140</v>
      </c>
    </row>
    <row r="50" spans="1:14" s="2" customFormat="1" ht="15" customHeight="1">
      <c r="A50" s="26">
        <f t="shared" si="2"/>
        <v>47</v>
      </c>
      <c r="B50" s="17" t="s">
        <v>187</v>
      </c>
      <c r="C50" s="17" t="s">
        <v>193</v>
      </c>
      <c r="D50" s="17" t="s">
        <v>194</v>
      </c>
      <c r="E50" s="17" t="s">
        <v>12</v>
      </c>
      <c r="F50" s="19" t="s">
        <v>15</v>
      </c>
      <c r="G50" s="17">
        <v>4</v>
      </c>
      <c r="H50" s="17">
        <v>24</v>
      </c>
      <c r="I50" s="17">
        <v>24</v>
      </c>
      <c r="J50" s="17">
        <f>VLOOKUP(F50,[1]Invoice!$F$4:$J$65,5,FALSE)</f>
        <v>210</v>
      </c>
      <c r="K50" s="18">
        <f>VLOOKUP(F50,[1]Invoice!$F$4:$K$65,6,FALSE)</f>
        <v>2.75</v>
      </c>
      <c r="L50" s="18">
        <f t="shared" si="3"/>
        <v>12</v>
      </c>
      <c r="M50" s="18">
        <f t="shared" si="4"/>
        <v>78</v>
      </c>
      <c r="N50" s="17" t="s">
        <v>140</v>
      </c>
    </row>
    <row r="51" spans="1:14" s="2" customFormat="1" ht="15" customHeight="1">
      <c r="A51" s="26">
        <f t="shared" si="2"/>
        <v>48</v>
      </c>
      <c r="B51" s="17" t="s">
        <v>187</v>
      </c>
      <c r="C51" s="17" t="s">
        <v>195</v>
      </c>
      <c r="D51" s="17" t="s">
        <v>196</v>
      </c>
      <c r="E51" s="17" t="s">
        <v>12</v>
      </c>
      <c r="F51" s="19" t="s">
        <v>24</v>
      </c>
      <c r="G51" s="17">
        <v>1</v>
      </c>
      <c r="H51" s="17">
        <v>4</v>
      </c>
      <c r="I51" s="17">
        <v>100</v>
      </c>
      <c r="J51" s="17">
        <f>VLOOKUP(F51,[1]Invoice!$F$4:$J$65,5,FALSE)</f>
        <v>200</v>
      </c>
      <c r="K51" s="18">
        <f>VLOOKUP(F51,[1]Invoice!$F$4:$K$65,6,FALSE)</f>
        <v>2.75</v>
      </c>
      <c r="L51" s="18">
        <f t="shared" si="3"/>
        <v>3</v>
      </c>
      <c r="M51" s="18">
        <f t="shared" si="4"/>
        <v>278</v>
      </c>
      <c r="N51" s="17" t="s">
        <v>197</v>
      </c>
    </row>
    <row r="52" spans="1:14" s="2" customFormat="1" ht="15" customHeight="1">
      <c r="A52" s="26">
        <f t="shared" si="2"/>
        <v>49</v>
      </c>
      <c r="B52" s="17" t="s">
        <v>187</v>
      </c>
      <c r="C52" s="17" t="s">
        <v>198</v>
      </c>
      <c r="D52" s="17" t="s">
        <v>199</v>
      </c>
      <c r="E52" s="17" t="s">
        <v>12</v>
      </c>
      <c r="F52" s="19" t="s">
        <v>24</v>
      </c>
      <c r="G52" s="17">
        <v>5</v>
      </c>
      <c r="H52" s="17">
        <v>30</v>
      </c>
      <c r="I52" s="17">
        <v>30</v>
      </c>
      <c r="J52" s="17">
        <f>VLOOKUP(F52,[1]Invoice!$F$4:$J$65,5,FALSE)</f>
        <v>200</v>
      </c>
      <c r="K52" s="18">
        <f>VLOOKUP(F52,[1]Invoice!$F$4:$K$65,6,FALSE)</f>
        <v>2.75</v>
      </c>
      <c r="L52" s="18">
        <f t="shared" si="3"/>
        <v>15</v>
      </c>
      <c r="M52" s="18">
        <f t="shared" si="4"/>
        <v>97.5</v>
      </c>
      <c r="N52" s="17" t="s">
        <v>200</v>
      </c>
    </row>
    <row r="53" spans="1:14" s="2" customFormat="1" ht="15" customHeight="1">
      <c r="A53" s="26">
        <f t="shared" si="2"/>
        <v>50</v>
      </c>
      <c r="B53" s="17" t="s">
        <v>187</v>
      </c>
      <c r="C53" s="17" t="s">
        <v>201</v>
      </c>
      <c r="D53" s="17" t="s">
        <v>202</v>
      </c>
      <c r="E53" s="17" t="s">
        <v>12</v>
      </c>
      <c r="F53" s="19" t="s">
        <v>25</v>
      </c>
      <c r="G53" s="17">
        <v>23</v>
      </c>
      <c r="H53" s="17">
        <v>284</v>
      </c>
      <c r="I53" s="17">
        <v>284</v>
      </c>
      <c r="J53" s="17">
        <f>VLOOKUP(F53,[1]Invoice!$F$4:$J$65,5,FALSE)</f>
        <v>215</v>
      </c>
      <c r="K53" s="18">
        <f>VLOOKUP(F53,[1]Invoice!$F$4:$K$65,6,FALSE)</f>
        <v>2.75</v>
      </c>
      <c r="L53" s="18">
        <f t="shared" si="3"/>
        <v>69</v>
      </c>
      <c r="M53" s="18">
        <f t="shared" si="4"/>
        <v>850</v>
      </c>
      <c r="N53" s="17" t="s">
        <v>53</v>
      </c>
    </row>
    <row r="54" spans="1:14" s="2" customFormat="1">
      <c r="A54" s="26">
        <f t="shared" si="2"/>
        <v>51</v>
      </c>
      <c r="B54" s="17" t="s">
        <v>187</v>
      </c>
      <c r="C54" s="17" t="s">
        <v>203</v>
      </c>
      <c r="D54" s="17" t="s">
        <v>204</v>
      </c>
      <c r="E54" s="17" t="s">
        <v>12</v>
      </c>
      <c r="F54" s="19" t="s">
        <v>205</v>
      </c>
      <c r="G54" s="17">
        <v>80</v>
      </c>
      <c r="H54" s="17">
        <v>1900</v>
      </c>
      <c r="I54" s="17">
        <v>1900</v>
      </c>
      <c r="J54" s="17">
        <f>VLOOKUP(F54,[4]Invoice!$F$4:$J$63,5,FALSE)</f>
        <v>152</v>
      </c>
      <c r="K54" s="18">
        <f>VLOOKUP(F54,[4]Invoice!$F$3:$K$63,6,FALSE)</f>
        <v>2.75</v>
      </c>
      <c r="L54" s="18">
        <f t="shared" si="3"/>
        <v>240</v>
      </c>
      <c r="M54" s="18">
        <f t="shared" si="4"/>
        <v>5465</v>
      </c>
      <c r="N54" s="17" t="s">
        <v>206</v>
      </c>
    </row>
    <row r="55" spans="1:14" s="2" customFormat="1">
      <c r="A55" s="26">
        <f t="shared" si="2"/>
        <v>52</v>
      </c>
      <c r="B55" s="17" t="s">
        <v>187</v>
      </c>
      <c r="C55" s="17" t="s">
        <v>207</v>
      </c>
      <c r="D55" s="17" t="s">
        <v>208</v>
      </c>
      <c r="E55" s="17" t="s">
        <v>12</v>
      </c>
      <c r="F55" s="19" t="s">
        <v>209</v>
      </c>
      <c r="G55" s="17">
        <v>12</v>
      </c>
      <c r="H55" s="17">
        <v>33</v>
      </c>
      <c r="I55" s="17">
        <v>100</v>
      </c>
      <c r="J55" s="17">
        <v>170</v>
      </c>
      <c r="K55" s="18">
        <v>2.75</v>
      </c>
      <c r="L55" s="18">
        <f t="shared" si="3"/>
        <v>36</v>
      </c>
      <c r="M55" s="18">
        <f t="shared" si="4"/>
        <v>311</v>
      </c>
      <c r="N55" s="17" t="s">
        <v>121</v>
      </c>
    </row>
    <row r="56" spans="1:14" s="2" customFormat="1">
      <c r="A56" s="26">
        <f t="shared" si="2"/>
        <v>53</v>
      </c>
      <c r="B56" s="17" t="s">
        <v>187</v>
      </c>
      <c r="C56" s="17" t="s">
        <v>210</v>
      </c>
      <c r="D56" s="17" t="s">
        <v>211</v>
      </c>
      <c r="E56" s="17" t="s">
        <v>12</v>
      </c>
      <c r="F56" s="19" t="s">
        <v>41</v>
      </c>
      <c r="G56" s="17">
        <v>40</v>
      </c>
      <c r="H56" s="17">
        <v>1000</v>
      </c>
      <c r="I56" s="17">
        <v>1000</v>
      </c>
      <c r="J56" s="17">
        <f>VLOOKUP(F56,[4]Invoice!$F$4:$J$63,5,FALSE)</f>
        <v>50</v>
      </c>
      <c r="K56" s="18">
        <f>VLOOKUP(F56,[4]Invoice!$F$3:$K$63,6,FALSE)</f>
        <v>2</v>
      </c>
      <c r="L56" s="18">
        <f t="shared" si="3"/>
        <v>120</v>
      </c>
      <c r="M56" s="18">
        <f t="shared" si="4"/>
        <v>2120</v>
      </c>
      <c r="N56" s="17" t="s">
        <v>42</v>
      </c>
    </row>
    <row r="57" spans="1:14" s="2" customFormat="1">
      <c r="A57" s="26">
        <f t="shared" si="2"/>
        <v>54</v>
      </c>
      <c r="B57" s="17" t="s">
        <v>187</v>
      </c>
      <c r="C57" s="17" t="s">
        <v>212</v>
      </c>
      <c r="D57" s="17" t="s">
        <v>213</v>
      </c>
      <c r="E57" s="17" t="s">
        <v>12</v>
      </c>
      <c r="F57" s="19" t="s">
        <v>102</v>
      </c>
      <c r="G57" s="17">
        <v>9</v>
      </c>
      <c r="H57" s="17">
        <v>54</v>
      </c>
      <c r="I57" s="17">
        <v>100</v>
      </c>
      <c r="J57" s="17">
        <v>210</v>
      </c>
      <c r="K57" s="18">
        <v>2.75</v>
      </c>
      <c r="L57" s="18">
        <f t="shared" si="3"/>
        <v>27</v>
      </c>
      <c r="M57" s="18">
        <f t="shared" si="4"/>
        <v>302</v>
      </c>
      <c r="N57" s="17" t="s">
        <v>103</v>
      </c>
    </row>
    <row r="58" spans="1:14" s="2" customFormat="1">
      <c r="A58" s="26">
        <f t="shared" si="2"/>
        <v>55</v>
      </c>
      <c r="B58" s="17" t="s">
        <v>187</v>
      </c>
      <c r="C58" s="17" t="s">
        <v>214</v>
      </c>
      <c r="D58" s="17" t="s">
        <v>215</v>
      </c>
      <c r="E58" s="17" t="s">
        <v>12</v>
      </c>
      <c r="F58" s="19" t="s">
        <v>24</v>
      </c>
      <c r="G58" s="17">
        <v>37</v>
      </c>
      <c r="H58" s="17">
        <v>398</v>
      </c>
      <c r="I58" s="17">
        <v>398</v>
      </c>
      <c r="J58" s="17">
        <f>VLOOKUP(F58,[1]Invoice!$F$4:$J$65,5,FALSE)</f>
        <v>200</v>
      </c>
      <c r="K58" s="18">
        <f>VLOOKUP(F58,[1]Invoice!$F$4:$K$65,6,FALSE)</f>
        <v>2.75</v>
      </c>
      <c r="L58" s="18">
        <f t="shared" si="3"/>
        <v>111</v>
      </c>
      <c r="M58" s="18">
        <f t="shared" si="4"/>
        <v>1205.5</v>
      </c>
      <c r="N58" s="17" t="s">
        <v>216</v>
      </c>
    </row>
    <row r="59" spans="1:14" s="2" customFormat="1">
      <c r="A59" s="26">
        <f t="shared" si="2"/>
        <v>56</v>
      </c>
      <c r="B59" s="17" t="s">
        <v>187</v>
      </c>
      <c r="C59" s="17" t="s">
        <v>217</v>
      </c>
      <c r="D59" s="17" t="s">
        <v>218</v>
      </c>
      <c r="E59" s="17" t="s">
        <v>12</v>
      </c>
      <c r="F59" s="19" t="s">
        <v>219</v>
      </c>
      <c r="G59" s="17">
        <v>3</v>
      </c>
      <c r="H59" s="17">
        <v>26</v>
      </c>
      <c r="I59" s="17">
        <v>26</v>
      </c>
      <c r="J59" s="17">
        <f>VLOOKUP(F59,[6]Invoice!$F$4:$J$30,5,FALSE)</f>
        <v>52</v>
      </c>
      <c r="K59" s="18">
        <f>VLOOKUP(F59,[6]Invoice!$F$4:$K$30,6,FALSE)</f>
        <v>2</v>
      </c>
      <c r="L59" s="18">
        <f t="shared" si="3"/>
        <v>9</v>
      </c>
      <c r="M59" s="18">
        <f t="shared" si="4"/>
        <v>61</v>
      </c>
      <c r="N59" s="17" t="s">
        <v>91</v>
      </c>
    </row>
    <row r="60" spans="1:14" s="2" customFormat="1">
      <c r="A60" s="26">
        <f t="shared" si="2"/>
        <v>57</v>
      </c>
      <c r="B60" s="17" t="s">
        <v>187</v>
      </c>
      <c r="C60" s="17" t="s">
        <v>220</v>
      </c>
      <c r="D60" s="17" t="s">
        <v>221</v>
      </c>
      <c r="E60" s="17" t="s">
        <v>12</v>
      </c>
      <c r="F60" s="19" t="s">
        <v>15</v>
      </c>
      <c r="G60" s="17">
        <v>45</v>
      </c>
      <c r="H60" s="17">
        <v>718</v>
      </c>
      <c r="I60" s="17">
        <v>718</v>
      </c>
      <c r="J60" s="17">
        <f>VLOOKUP(F60,[1]Invoice!$F$4:$J$65,5,FALSE)</f>
        <v>210</v>
      </c>
      <c r="K60" s="18">
        <f>VLOOKUP(F60,[1]Invoice!$F$4:$K$65,6,FALSE)</f>
        <v>2.75</v>
      </c>
      <c r="L60" s="18">
        <f t="shared" si="3"/>
        <v>135</v>
      </c>
      <c r="M60" s="18">
        <f t="shared" si="4"/>
        <v>2109.5</v>
      </c>
      <c r="N60" s="17" t="s">
        <v>222</v>
      </c>
    </row>
    <row r="61" spans="1:14" s="2" customFormat="1">
      <c r="A61" s="26">
        <f t="shared" si="2"/>
        <v>58</v>
      </c>
      <c r="B61" s="17" t="s">
        <v>187</v>
      </c>
      <c r="C61" s="17" t="s">
        <v>223</v>
      </c>
      <c r="D61" s="17" t="s">
        <v>224</v>
      </c>
      <c r="E61" s="17" t="s">
        <v>12</v>
      </c>
      <c r="F61" s="19" t="s">
        <v>15</v>
      </c>
      <c r="G61" s="17">
        <v>20</v>
      </c>
      <c r="H61" s="17">
        <v>103</v>
      </c>
      <c r="I61" s="17">
        <v>103</v>
      </c>
      <c r="J61" s="17">
        <f>VLOOKUP(F61,[1]Invoice!$F$4:$J$65,5,FALSE)</f>
        <v>210</v>
      </c>
      <c r="K61" s="18">
        <f>VLOOKUP(F61,[1]Invoice!$F$4:$K$65,6,FALSE)</f>
        <v>2.75</v>
      </c>
      <c r="L61" s="18">
        <f t="shared" si="3"/>
        <v>60</v>
      </c>
      <c r="M61" s="18">
        <f t="shared" si="4"/>
        <v>343.25</v>
      </c>
      <c r="N61" s="17" t="s">
        <v>140</v>
      </c>
    </row>
    <row r="62" spans="1:14" s="2" customFormat="1">
      <c r="A62" s="26">
        <f t="shared" si="2"/>
        <v>59</v>
      </c>
      <c r="B62" s="17" t="s">
        <v>187</v>
      </c>
      <c r="C62" s="17" t="s">
        <v>225</v>
      </c>
      <c r="D62" s="17" t="s">
        <v>226</v>
      </c>
      <c r="E62" s="17" t="s">
        <v>12</v>
      </c>
      <c r="F62" s="19" t="s">
        <v>66</v>
      </c>
      <c r="G62" s="17">
        <v>24</v>
      </c>
      <c r="H62" s="17">
        <v>170</v>
      </c>
      <c r="I62" s="17">
        <v>170</v>
      </c>
      <c r="J62" s="17">
        <v>45</v>
      </c>
      <c r="K62" s="18">
        <v>2</v>
      </c>
      <c r="L62" s="18">
        <f t="shared" si="3"/>
        <v>72</v>
      </c>
      <c r="M62" s="18">
        <f t="shared" si="4"/>
        <v>412</v>
      </c>
      <c r="N62" s="17" t="s">
        <v>67</v>
      </c>
    </row>
    <row r="63" spans="1:14" s="2" customFormat="1">
      <c r="A63" s="26">
        <f t="shared" si="2"/>
        <v>60</v>
      </c>
      <c r="B63" s="17" t="s">
        <v>187</v>
      </c>
      <c r="C63" s="17" t="s">
        <v>227</v>
      </c>
      <c r="D63" s="17" t="s">
        <v>228</v>
      </c>
      <c r="E63" s="17" t="s">
        <v>12</v>
      </c>
      <c r="F63" s="19" t="s">
        <v>24</v>
      </c>
      <c r="G63" s="17">
        <v>15</v>
      </c>
      <c r="H63" s="17">
        <v>204</v>
      </c>
      <c r="I63" s="17">
        <v>204</v>
      </c>
      <c r="J63" s="17">
        <f>VLOOKUP(F63,[1]Invoice!$F$4:$J$65,5,FALSE)</f>
        <v>200</v>
      </c>
      <c r="K63" s="18">
        <f>VLOOKUP(F63,[1]Invoice!$F$4:$K$65,6,FALSE)</f>
        <v>2.75</v>
      </c>
      <c r="L63" s="18">
        <f t="shared" si="3"/>
        <v>45</v>
      </c>
      <c r="M63" s="18">
        <f t="shared" si="4"/>
        <v>606</v>
      </c>
      <c r="N63" s="17" t="s">
        <v>61</v>
      </c>
    </row>
    <row r="64" spans="1:14" s="2" customFormat="1">
      <c r="A64" s="26">
        <f t="shared" si="2"/>
        <v>61</v>
      </c>
      <c r="B64" s="17" t="s">
        <v>187</v>
      </c>
      <c r="C64" s="17" t="s">
        <v>229</v>
      </c>
      <c r="D64" s="17" t="s">
        <v>230</v>
      </c>
      <c r="E64" s="17" t="s">
        <v>12</v>
      </c>
      <c r="F64" s="19" t="s">
        <v>231</v>
      </c>
      <c r="G64" s="17">
        <v>25</v>
      </c>
      <c r="H64" s="17">
        <v>256</v>
      </c>
      <c r="I64" s="17">
        <v>256</v>
      </c>
      <c r="J64" s="17">
        <f>VLOOKUP(F64,[3]Invoice!$F$4:$J$51,5,FALSE)</f>
        <v>210</v>
      </c>
      <c r="K64" s="18">
        <f>VLOOKUP(F64,[3]Invoice!$F$4:$K$51,6,FALSE)</f>
        <v>2.75</v>
      </c>
      <c r="L64" s="18">
        <f t="shared" si="3"/>
        <v>75</v>
      </c>
      <c r="M64" s="18">
        <f t="shared" si="4"/>
        <v>779</v>
      </c>
      <c r="N64" s="17" t="s">
        <v>232</v>
      </c>
    </row>
    <row r="65" spans="1:14" s="2" customFormat="1">
      <c r="A65" s="26">
        <f t="shared" si="2"/>
        <v>62</v>
      </c>
      <c r="B65" s="17" t="s">
        <v>187</v>
      </c>
      <c r="C65" s="17" t="s">
        <v>233</v>
      </c>
      <c r="D65" s="17" t="s">
        <v>234</v>
      </c>
      <c r="E65" s="17" t="s">
        <v>12</v>
      </c>
      <c r="F65" s="19" t="s">
        <v>31</v>
      </c>
      <c r="G65" s="17">
        <v>28</v>
      </c>
      <c r="H65" s="17">
        <v>266</v>
      </c>
      <c r="I65" s="17">
        <v>266</v>
      </c>
      <c r="J65" s="17">
        <f>VLOOKUP(F65,[1]Invoice!$F$4:$J$65,5,FALSE)</f>
        <v>240</v>
      </c>
      <c r="K65" s="18">
        <f>VLOOKUP(F65,[1]Invoice!$F$4:$K$65,6,FALSE)</f>
        <v>2.75</v>
      </c>
      <c r="L65" s="18">
        <f t="shared" si="3"/>
        <v>84</v>
      </c>
      <c r="M65" s="18">
        <f t="shared" si="4"/>
        <v>815.5</v>
      </c>
      <c r="N65" s="17" t="s">
        <v>32</v>
      </c>
    </row>
    <row r="66" spans="1:14" s="2" customFormat="1">
      <c r="A66" s="46" t="s">
        <v>235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8"/>
      <c r="M66" s="27">
        <f>ROUND(SUM(M4:M65),0)</f>
        <v>49289</v>
      </c>
      <c r="N66" s="20"/>
    </row>
    <row r="67" spans="1:14" s="2" customFormat="1" ht="15.75">
      <c r="A67" s="28"/>
      <c r="B67" s="28"/>
      <c r="C67" s="28"/>
      <c r="D67" s="28"/>
      <c r="E67" s="28"/>
      <c r="F67" s="28"/>
      <c r="G67" s="21">
        <f>SUM(G4:G65)</f>
        <v>1225</v>
      </c>
      <c r="H67" s="21">
        <f>SUM(H4:H65)</f>
        <v>17570</v>
      </c>
      <c r="I67" s="21">
        <f>SUM(I4:I65)</f>
        <v>17956</v>
      </c>
      <c r="J67" s="28"/>
      <c r="K67" s="29"/>
      <c r="L67" s="22">
        <f>SUM(L4:L65)</f>
        <v>3675</v>
      </c>
      <c r="M67" s="29"/>
      <c r="N67" s="28"/>
    </row>
    <row r="68" spans="1:14" s="2" customFormat="1" ht="30" customHeight="1">
      <c r="A68" s="30" t="s">
        <v>16</v>
      </c>
      <c r="B68" s="31"/>
      <c r="C68" s="31"/>
      <c r="D68" s="31"/>
      <c r="E68" s="31"/>
      <c r="F68" s="31"/>
      <c r="G68" s="31"/>
      <c r="H68" s="31"/>
      <c r="I68" s="31"/>
      <c r="J68" s="31"/>
      <c r="K68" s="32"/>
      <c r="L68" s="32"/>
      <c r="M68" s="33"/>
      <c r="N68" s="1"/>
    </row>
    <row r="69" spans="1:14" s="2" customFormat="1" ht="30" customHeight="1" thickBot="1">
      <c r="A69" s="34" t="s">
        <v>0</v>
      </c>
      <c r="B69" s="35"/>
      <c r="C69" s="35"/>
      <c r="D69" s="35"/>
      <c r="E69" s="35"/>
      <c r="F69" s="35"/>
      <c r="G69" s="35"/>
      <c r="H69" s="35"/>
      <c r="I69" s="35"/>
      <c r="J69" s="35"/>
      <c r="K69" s="36"/>
      <c r="L69" s="36"/>
      <c r="M69" s="37"/>
      <c r="N69" s="1"/>
    </row>
  </sheetData>
  <mergeCells count="7">
    <mergeCell ref="A68:M68"/>
    <mergeCell ref="A69:M69"/>
    <mergeCell ref="I2:M2"/>
    <mergeCell ref="I1:M1"/>
    <mergeCell ref="A1:H1"/>
    <mergeCell ref="A2:H2"/>
    <mergeCell ref="A66:L66"/>
  </mergeCells>
  <conditionalFormatting sqref="D68:D1048576 D1:D2">
    <cfRule type="duplicateValues" dxfId="1" priority="6"/>
  </conditionalFormatting>
  <conditionalFormatting sqref="D3">
    <cfRule type="duplicateValues" dxfId="0" priority="1"/>
  </conditionalFormatting>
  <pageMargins left="0.39370078740157483" right="0.15748031496062992" top="0.65" bottom="0.76" header="0.27559055118110237" footer="0.37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3" t="s">
        <v>14</v>
      </c>
      <c r="B1" s="4" t="s">
        <v>17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9" t="s">
        <v>11</v>
      </c>
      <c r="N1" s="10" t="s">
        <v>13</v>
      </c>
    </row>
    <row r="2" spans="1:14">
      <c r="A2" s="11">
        <v>1</v>
      </c>
      <c r="B2" s="12" t="s">
        <v>19</v>
      </c>
      <c r="C2" s="12" t="s">
        <v>23</v>
      </c>
      <c r="D2" s="12" t="s">
        <v>22</v>
      </c>
      <c r="E2" s="13" t="s">
        <v>12</v>
      </c>
      <c r="F2" s="14" t="s">
        <v>21</v>
      </c>
      <c r="G2" s="12">
        <v>5</v>
      </c>
      <c r="H2" s="12">
        <v>60</v>
      </c>
      <c r="I2" s="12"/>
      <c r="J2" s="12"/>
      <c r="K2" s="12"/>
      <c r="L2" s="12">
        <f>G2*3</f>
        <v>15</v>
      </c>
      <c r="M2" s="15"/>
      <c r="N2" s="1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2023-07-06T13:15:08Z</cp:lastPrinted>
  <dcterms:created xsi:type="dcterms:W3CDTF">2022-09-03T07:55:33Z</dcterms:created>
  <dcterms:modified xsi:type="dcterms:W3CDTF">2023-07-08T06:05:00Z</dcterms:modified>
</cp:coreProperties>
</file>