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Sheet1!$A$7:$L$32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30" i="1"/>
  <c r="H30"/>
  <c r="G30"/>
  <c r="F30"/>
  <c r="P28"/>
  <c r="P27"/>
  <c r="O26"/>
  <c r="L26"/>
  <c r="J26"/>
  <c r="N26" s="1"/>
  <c r="P26" s="1"/>
  <c r="O25"/>
  <c r="L25"/>
  <c r="J25"/>
  <c r="N25" s="1"/>
  <c r="P25" s="1"/>
  <c r="O24"/>
  <c r="L24"/>
  <c r="J24"/>
  <c r="N24" s="1"/>
  <c r="O23"/>
  <c r="N23"/>
  <c r="L23"/>
  <c r="J23"/>
  <c r="O22"/>
  <c r="N22"/>
  <c r="L22"/>
  <c r="J22"/>
  <c r="O21"/>
  <c r="L21"/>
  <c r="J21"/>
  <c r="O20"/>
  <c r="L20"/>
  <c r="J20"/>
  <c r="O19"/>
  <c r="L19"/>
  <c r="J19"/>
  <c r="O18"/>
  <c r="L18"/>
  <c r="J18"/>
  <c r="N18" s="1"/>
  <c r="P18" s="1"/>
  <c r="O17"/>
  <c r="L17"/>
  <c r="J17"/>
  <c r="O16"/>
  <c r="L16"/>
  <c r="J16"/>
  <c r="N16" s="1"/>
  <c r="O15"/>
  <c r="L15"/>
  <c r="J15"/>
  <c r="N15" s="1"/>
  <c r="O14"/>
  <c r="L14"/>
  <c r="J14"/>
  <c r="N14" s="1"/>
  <c r="O13"/>
  <c r="L13"/>
  <c r="J13"/>
  <c r="P12"/>
  <c r="O11"/>
  <c r="L11"/>
  <c r="J11"/>
  <c r="N11" s="1"/>
  <c r="O10"/>
  <c r="L10"/>
  <c r="J10"/>
  <c r="N10" s="1"/>
  <c r="O9"/>
  <c r="L9"/>
  <c r="J9"/>
  <c r="P8"/>
  <c r="N17" l="1"/>
  <c r="P17" s="1"/>
  <c r="N19"/>
  <c r="P19" s="1"/>
  <c r="P10"/>
  <c r="P11"/>
  <c r="P14"/>
  <c r="P15"/>
  <c r="N20"/>
  <c r="P20" s="1"/>
  <c r="P22"/>
  <c r="P23"/>
  <c r="N9"/>
  <c r="P9" s="1"/>
  <c r="N13"/>
  <c r="P13" s="1"/>
  <c r="N21"/>
  <c r="P21" s="1"/>
  <c r="P16"/>
  <c r="P24"/>
  <c r="P29" l="1"/>
</calcChain>
</file>

<file path=xl/sharedStrings.xml><?xml version="1.0" encoding="utf-8"?>
<sst xmlns="http://schemas.openxmlformats.org/spreadsheetml/2006/main" count="150" uniqueCount="115">
  <si>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</si>
  <si>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</si>
  <si>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</si>
  <si>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</si>
  <si>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</si>
  <si>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</si>
  <si>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</si>
  <si>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</si>
  <si>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</si>
  <si>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</si>
  <si>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KINDLY ,VERIFY &amp; CONFIRM US  WITHIN 7 DAYS , ELSE GST WILL BE FILLED  ON 20TH JUNE, 2021</t>
  </si>
  <si>
    <t>INVOICE DATE : 31/05/2021</t>
  </si>
  <si>
    <t>MONTH   : MAY, 2021</t>
  </si>
  <si>
    <t>LR CH.</t>
  </si>
  <si>
    <t>TALCHER</t>
  </si>
  <si>
    <t>HSN CODE : 996791</t>
  </si>
  <si>
    <t>22</t>
  </si>
  <si>
    <t>BALUGAON</t>
  </si>
  <si>
    <t>PARALAKHEMUNDI</t>
  </si>
  <si>
    <t>FROM</t>
  </si>
  <si>
    <t>CTC</t>
  </si>
  <si>
    <t>M/S : SHANTINATH DETERGENTS PVT LTD.</t>
  </si>
  <si>
    <t>BADAKESARPUR, CUTTACK</t>
  </si>
  <si>
    <t>GSTIN: 21AADCS4720M1ZH</t>
  </si>
  <si>
    <t>SL</t>
  </si>
  <si>
    <t>LR NO</t>
  </si>
  <si>
    <t>INV NO</t>
  </si>
  <si>
    <t>TOTAL CASE</t>
  </si>
  <si>
    <t>BUCKET BUNDLE</t>
  </si>
  <si>
    <t>WEIGHT</t>
  </si>
  <si>
    <t>DETERGENT RATE</t>
  </si>
  <si>
    <t>BUCKET RATE</t>
  </si>
  <si>
    <t>HML</t>
  </si>
  <si>
    <t>DETERGENT AMT</t>
  </si>
  <si>
    <t>BUCKET AMT</t>
  </si>
  <si>
    <t>TOTAL AMT</t>
  </si>
  <si>
    <t>PARTY NAME</t>
  </si>
  <si>
    <t>M/9117</t>
  </si>
  <si>
    <t>MAHENDRAGARH</t>
  </si>
  <si>
    <t>20</t>
  </si>
  <si>
    <t>FIX</t>
  </si>
  <si>
    <t>ARNAPURNA TRADERS</t>
  </si>
  <si>
    <t>M/9119</t>
  </si>
  <si>
    <t>UDALA</t>
  </si>
  <si>
    <t>21</t>
  </si>
  <si>
    <t>SIPU AGENCY</t>
  </si>
  <si>
    <t>M/9120</t>
  </si>
  <si>
    <t>RAYAGADA</t>
  </si>
  <si>
    <t>MARUTI AGENCIES</t>
  </si>
  <si>
    <t>M/9121</t>
  </si>
  <si>
    <t>DASPALLA</t>
  </si>
  <si>
    <t>23</t>
  </si>
  <si>
    <t>HARAPRIYA AGENCY</t>
  </si>
  <si>
    <t>M/9122</t>
  </si>
  <si>
    <t>2124</t>
  </si>
  <si>
    <t xml:space="preserve">MAA AMBE STORE </t>
  </si>
  <si>
    <t>M/9124</t>
  </si>
  <si>
    <t>BALASORE</t>
  </si>
  <si>
    <t>25</t>
  </si>
  <si>
    <t>BASANTI ENTERPRISERS</t>
  </si>
  <si>
    <t>M/9123</t>
  </si>
  <si>
    <t>DABUGAON</t>
  </si>
  <si>
    <t>26</t>
  </si>
  <si>
    <t>OM JHADESWAR TRADING CO</t>
  </si>
  <si>
    <t>M/9222</t>
  </si>
  <si>
    <t>BERHAMPUR</t>
  </si>
  <si>
    <t>28</t>
  </si>
  <si>
    <t>M/9125</t>
  </si>
  <si>
    <t>27</t>
  </si>
  <si>
    <t xml:space="preserve"> BHASKAR AGENCIES</t>
  </si>
  <si>
    <t>M/9229</t>
  </si>
  <si>
    <t>BHOGARAI</t>
  </si>
  <si>
    <t>29</t>
  </si>
  <si>
    <t>DISCOUNT TRADER</t>
  </si>
  <si>
    <t>M/9230</t>
  </si>
  <si>
    <t>RAJGANGPUR</t>
  </si>
  <si>
    <t>30</t>
  </si>
  <si>
    <t>SANJIBANI ENTERPRISES</t>
  </si>
  <si>
    <t>M/9238</t>
  </si>
  <si>
    <t>BISAM CUTTACK</t>
  </si>
  <si>
    <t>31</t>
  </si>
  <si>
    <t>BINAYAK AGENCIES</t>
  </si>
  <si>
    <t>M/9244</t>
  </si>
  <si>
    <t>BOUDH</t>
  </si>
  <si>
    <t>32</t>
  </si>
  <si>
    <t xml:space="preserve"> BINOD AGENCY</t>
  </si>
  <si>
    <t>M/9248</t>
  </si>
  <si>
    <t>33</t>
  </si>
  <si>
    <t>MAA DURGA HARDWARE STORE</t>
  </si>
  <si>
    <t>M/9249</t>
  </si>
  <si>
    <t>UMERKOT</t>
  </si>
  <si>
    <t>34</t>
  </si>
  <si>
    <t>GEETANJALI ENTERPRISES</t>
  </si>
  <si>
    <t>M/9447</t>
  </si>
  <si>
    <t>BARIPADA</t>
  </si>
  <si>
    <t>35</t>
  </si>
  <si>
    <t xml:space="preserve"> ARATI AGENCY</t>
  </si>
  <si>
    <t>M/9448</t>
  </si>
  <si>
    <t>KHALIKOT</t>
  </si>
  <si>
    <t>36</t>
  </si>
  <si>
    <t>SURYA AGENCIES</t>
  </si>
  <si>
    <t>M-9533</t>
  </si>
  <si>
    <t>BALIMELA</t>
  </si>
  <si>
    <t>38</t>
  </si>
  <si>
    <t>rudra narayana agencies</t>
  </si>
  <si>
    <t>M-9526</t>
  </si>
  <si>
    <t>BRAJARAJNAGAR</t>
  </si>
  <si>
    <t>PRABIN TRADERS</t>
  </si>
  <si>
    <t>M-9534</t>
  </si>
  <si>
    <t>LUHAGUDI</t>
  </si>
  <si>
    <t>40</t>
  </si>
  <si>
    <t>M-9535</t>
  </si>
  <si>
    <t>39</t>
  </si>
  <si>
    <t>(RUPEES TWO LAKH FOURTEEN THOUSAND SEVEN HUNDRED NINETEEN ONLY)</t>
  </si>
  <si>
    <t xml:space="preserve">INVOICE .   :    4738/21-22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</si>
</sst>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2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9"/>
      <color rgb="FF000000"/>
      <name val="Calibri"/>
      <family val="2"/>
      <scheme val="minor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u/>
      <sz val="9"/>
      <color theme="1"/>
      <name val="Calibri"/>
      <family val="2"/>
    </font>
    <font>
      <b/>
      <sz val="11"/>
      <color rgb="FF3E4B5B"/>
      <name val="Segoe UI"/>
      <family val="2"/>
    </font>
    <font>
      <b/>
      <sz val="11"/>
      <color rgb="FF000000"/>
      <name val="Kinnari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3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17" fillId="2" borderId="1" xfId="0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2" fontId="19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164" fontId="0" fillId="2" borderId="0" xfId="0" applyNumberFormat="1" applyFill="1"/>
    <xf numFmtId="2" fontId="0" fillId="2" borderId="0" xfId="0" applyNumberFormat="1" applyFill="1"/>
    <xf numFmtId="0" fontId="19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D2" t="str">
            <v>APRIL, 2020.</v>
          </cell>
        </row>
        <row r="3">
          <cell r="C3" t="str">
            <v>DESTINATION</v>
          </cell>
          <cell r="D3" t="str">
            <v>RATE/ KG</v>
          </cell>
        </row>
        <row r="4">
          <cell r="C4" t="str">
            <v>ANGUL</v>
          </cell>
          <cell r="D4">
            <v>2.2000000000000002</v>
          </cell>
        </row>
        <row r="5">
          <cell r="C5" t="str">
            <v>BALASORE</v>
          </cell>
          <cell r="D5">
            <v>2.2999999999999998</v>
          </cell>
        </row>
        <row r="6">
          <cell r="C6" t="str">
            <v>BALUGAON</v>
          </cell>
          <cell r="D6">
            <v>2.2000000000000002</v>
          </cell>
        </row>
        <row r="7">
          <cell r="C7" t="str">
            <v>BARIPADA</v>
          </cell>
          <cell r="D7">
            <v>2.4</v>
          </cell>
        </row>
        <row r="8">
          <cell r="C8" t="str">
            <v>BERHAMPUR</v>
          </cell>
          <cell r="D8">
            <v>2.2000000000000002</v>
          </cell>
        </row>
        <row r="9">
          <cell r="C9" t="str">
            <v>BHADRAK</v>
          </cell>
          <cell r="D9">
            <v>2.2000000000000002</v>
          </cell>
        </row>
        <row r="10">
          <cell r="C10" t="str">
            <v>BHANJANAGAR</v>
          </cell>
          <cell r="D10">
            <v>2.9000000000000004</v>
          </cell>
        </row>
        <row r="11">
          <cell r="C11" t="str">
            <v>BHAWANIPATNA</v>
          </cell>
          <cell r="D11">
            <v>2.9000000000000004</v>
          </cell>
        </row>
        <row r="12">
          <cell r="C12" t="str">
            <v>BORIGUMA</v>
          </cell>
          <cell r="D12">
            <v>3.3000000000000003</v>
          </cell>
        </row>
        <row r="13">
          <cell r="C13" t="str">
            <v>CUTTACK</v>
          </cell>
          <cell r="D13">
            <v>1.5999999999999999</v>
          </cell>
        </row>
        <row r="14">
          <cell r="C14" t="str">
            <v>GHATGAON</v>
          </cell>
          <cell r="D14">
            <v>2.9000000000000004</v>
          </cell>
        </row>
        <row r="15">
          <cell r="C15" t="str">
            <v>GUDARI</v>
          </cell>
          <cell r="D15">
            <v>3.7</v>
          </cell>
        </row>
        <row r="16">
          <cell r="C16" t="str">
            <v>GURUNTHI</v>
          </cell>
          <cell r="D16">
            <v>2.2999999999999998</v>
          </cell>
        </row>
        <row r="17">
          <cell r="C17" t="str">
            <v>JARKA</v>
          </cell>
          <cell r="D17">
            <v>1.9</v>
          </cell>
        </row>
        <row r="18">
          <cell r="C18" t="str">
            <v>JEYPORE</v>
          </cell>
          <cell r="D18">
            <v>3.4000000000000004</v>
          </cell>
        </row>
        <row r="19">
          <cell r="C19" t="str">
            <v>KENDRAPARA</v>
          </cell>
          <cell r="D19">
            <v>2.15</v>
          </cell>
        </row>
        <row r="20">
          <cell r="C20" t="str">
            <v>KEONJHAR</v>
          </cell>
          <cell r="D20">
            <v>2.5</v>
          </cell>
        </row>
        <row r="21">
          <cell r="C21" t="str">
            <v>KESINGA</v>
          </cell>
          <cell r="D21">
            <v>2.9000000000000004</v>
          </cell>
        </row>
        <row r="22">
          <cell r="C22" t="str">
            <v>KHURDA</v>
          </cell>
          <cell r="D22">
            <v>2.1</v>
          </cell>
        </row>
        <row r="23">
          <cell r="C23" t="str">
            <v>PARADEEP</v>
          </cell>
          <cell r="D23">
            <v>2.2000000000000002</v>
          </cell>
        </row>
        <row r="24">
          <cell r="C24" t="str">
            <v>PURI</v>
          </cell>
          <cell r="D24">
            <v>2.2999999999999998</v>
          </cell>
        </row>
        <row r="25">
          <cell r="C25" t="str">
            <v>RAYAGADA</v>
          </cell>
          <cell r="D25">
            <v>2.9000000000000004</v>
          </cell>
        </row>
        <row r="26">
          <cell r="C26" t="str">
            <v>ROURKELA</v>
          </cell>
          <cell r="D26">
            <v>2.6</v>
          </cell>
        </row>
        <row r="27">
          <cell r="C27" t="str">
            <v>SAMBALPUR</v>
          </cell>
          <cell r="D27">
            <v>2.4</v>
          </cell>
        </row>
        <row r="28">
          <cell r="C28" t="str">
            <v>TALCHER</v>
          </cell>
          <cell r="D28">
            <v>2.2000000000000002</v>
          </cell>
        </row>
        <row r="29">
          <cell r="C29" t="str">
            <v>TIRTOL</v>
          </cell>
          <cell r="D29">
            <v>2.1</v>
          </cell>
        </row>
        <row r="30">
          <cell r="C30" t="str">
            <v>UDALA</v>
          </cell>
          <cell r="D30">
            <v>3.0000000000000004</v>
          </cell>
        </row>
        <row r="31">
          <cell r="C31" t="str">
            <v>KABISURYANAGAR</v>
          </cell>
          <cell r="D31">
            <v>3.2</v>
          </cell>
        </row>
        <row r="32">
          <cell r="C32" t="str">
            <v>SORO</v>
          </cell>
          <cell r="D32">
            <v>2.5</v>
          </cell>
        </row>
        <row r="33">
          <cell r="C33" t="str">
            <v>UMERKOT</v>
          </cell>
          <cell r="D33">
            <v>3.5000000000000004</v>
          </cell>
        </row>
        <row r="34">
          <cell r="C34" t="str">
            <v>MAYURBHANJ</v>
          </cell>
          <cell r="D34">
            <v>3.1000000000000005</v>
          </cell>
        </row>
        <row r="35">
          <cell r="C35" t="str">
            <v>SIMILIGUDA</v>
          </cell>
          <cell r="D35">
            <v>3.7</v>
          </cell>
        </row>
        <row r="36">
          <cell r="C36" t="str">
            <v>BALIMELA</v>
          </cell>
          <cell r="D36">
            <v>4.6999999999999993</v>
          </cell>
        </row>
        <row r="37">
          <cell r="C37" t="str">
            <v>MOHANA</v>
          </cell>
          <cell r="D37">
            <v>3.2</v>
          </cell>
        </row>
        <row r="38">
          <cell r="C38" t="str">
            <v>KORAPUT</v>
          </cell>
          <cell r="D38">
            <v>3.8000000000000003</v>
          </cell>
        </row>
        <row r="39">
          <cell r="C39" t="str">
            <v>PADMAPUR(GNP)</v>
          </cell>
          <cell r="D39">
            <v>3.2500000000000004</v>
          </cell>
        </row>
        <row r="40">
          <cell r="C40" t="str">
            <v>KESHPUR</v>
          </cell>
          <cell r="D40">
            <v>2.2999999999999998</v>
          </cell>
        </row>
        <row r="41">
          <cell r="C41" t="str">
            <v>DEOGARH</v>
          </cell>
          <cell r="D41">
            <v>3.1000000000000005</v>
          </cell>
        </row>
        <row r="42">
          <cell r="C42" t="str">
            <v>BOIPARIGUDA</v>
          </cell>
          <cell r="D42">
            <v>4.3</v>
          </cell>
        </row>
        <row r="43">
          <cell r="C43" t="str">
            <v>DIGAPAHANDI</v>
          </cell>
          <cell r="D43">
            <v>3.1000000000000005</v>
          </cell>
        </row>
        <row r="44">
          <cell r="C44" t="str">
            <v>KHALARI</v>
          </cell>
          <cell r="D44">
            <v>2.2000000000000002</v>
          </cell>
        </row>
        <row r="45">
          <cell r="C45" t="str">
            <v>BALIAPAL</v>
          </cell>
          <cell r="D45">
            <v>3.4000000000000004</v>
          </cell>
        </row>
        <row r="46">
          <cell r="C46" t="str">
            <v>KHAMAR</v>
          </cell>
          <cell r="D46">
            <v>3.3000000000000003</v>
          </cell>
        </row>
        <row r="47">
          <cell r="C47" t="str">
            <v>PHULBANI</v>
          </cell>
          <cell r="D47">
            <v>3.9000000000000004</v>
          </cell>
        </row>
        <row r="48">
          <cell r="C48" t="str">
            <v>JALESWAR</v>
          </cell>
          <cell r="D48">
            <v>3.2500000000000004</v>
          </cell>
        </row>
        <row r="49">
          <cell r="C49" t="str">
            <v>GAJAPATI</v>
          </cell>
          <cell r="D49">
            <v>4.3</v>
          </cell>
        </row>
        <row r="50">
          <cell r="C50" t="str">
            <v>CHANDIPUR</v>
          </cell>
          <cell r="D50">
            <v>3.1000000000000005</v>
          </cell>
        </row>
        <row r="51">
          <cell r="C51" t="str">
            <v>CHANDIPUT</v>
          </cell>
          <cell r="D51">
            <v>3.5000000000000004</v>
          </cell>
        </row>
        <row r="52">
          <cell r="C52" t="str">
            <v>PARALAKHEMUNDI</v>
          </cell>
          <cell r="D52">
            <v>3.9000000000000004</v>
          </cell>
        </row>
        <row r="53">
          <cell r="C53" t="str">
            <v>DASPALLA</v>
          </cell>
          <cell r="D53">
            <v>2.9000000000000004</v>
          </cell>
        </row>
        <row r="54">
          <cell r="C54" t="str">
            <v>KUARMUNDA</v>
          </cell>
          <cell r="D54">
            <v>3.2</v>
          </cell>
        </row>
        <row r="55">
          <cell r="C55" t="str">
            <v>BHUBANESWAR</v>
          </cell>
          <cell r="D55">
            <v>2.2000000000000002</v>
          </cell>
        </row>
        <row r="56">
          <cell r="C56" t="str">
            <v>BISAM CUTTACK</v>
          </cell>
          <cell r="D56">
            <v>3.95</v>
          </cell>
        </row>
        <row r="57">
          <cell r="C57" t="str">
            <v>BOUDH</v>
          </cell>
          <cell r="D57">
            <v>3.95</v>
          </cell>
        </row>
        <row r="58">
          <cell r="C58" t="str">
            <v>RAJGANGPUR</v>
          </cell>
          <cell r="D58">
            <v>3.7</v>
          </cell>
        </row>
        <row r="59">
          <cell r="C59" t="str">
            <v>REDHAKHOL</v>
          </cell>
          <cell r="D59">
            <v>3.95</v>
          </cell>
        </row>
        <row r="60">
          <cell r="C60" t="str">
            <v>JHARSUGUDA</v>
          </cell>
          <cell r="D60">
            <v>3.2</v>
          </cell>
        </row>
        <row r="61">
          <cell r="C61" t="str">
            <v>BRAJARAJNAGAR</v>
          </cell>
          <cell r="D61">
            <v>3.95</v>
          </cell>
        </row>
        <row r="62">
          <cell r="C62" t="str">
            <v>KARANJIA</v>
          </cell>
          <cell r="D62">
            <v>3.2</v>
          </cell>
        </row>
        <row r="63">
          <cell r="C63" t="str">
            <v>BARPALI</v>
          </cell>
          <cell r="D63">
            <v>4.0999999999999996</v>
          </cell>
        </row>
        <row r="64">
          <cell r="C64" t="str">
            <v>BARBIL</v>
          </cell>
          <cell r="D64">
            <v>4.0999999999999996</v>
          </cell>
        </row>
        <row r="65">
          <cell r="C65" t="str">
            <v>LUHAGUDI</v>
          </cell>
          <cell r="D65">
            <v>2.9</v>
          </cell>
        </row>
        <row r="66">
          <cell r="C66" t="str">
            <v>PADMAPUR(BARAGARH)</v>
          </cell>
          <cell r="D66">
            <v>4.5999999999999996</v>
          </cell>
        </row>
        <row r="67">
          <cell r="C67" t="str">
            <v>BIRAMITRAPUR</v>
          </cell>
          <cell r="D67">
            <v>4.0999999999999996</v>
          </cell>
        </row>
        <row r="68">
          <cell r="C68" t="str">
            <v>KHALIKOT</v>
          </cell>
          <cell r="D68">
            <v>2.9</v>
          </cell>
        </row>
        <row r="69">
          <cell r="C69" t="str">
            <v>BOLANGIR</v>
          </cell>
          <cell r="D69">
            <v>2.9</v>
          </cell>
        </row>
        <row r="70">
          <cell r="C70" t="str">
            <v>DABUGAON</v>
          </cell>
          <cell r="D70">
            <v>4.5</v>
          </cell>
        </row>
        <row r="71">
          <cell r="C71" t="str">
            <v>NUAPARA</v>
          </cell>
          <cell r="D71">
            <v>4</v>
          </cell>
        </row>
        <row r="72">
          <cell r="C72" t="str">
            <v>CHANDPUR</v>
          </cell>
          <cell r="D72">
            <v>2.2000000000000002</v>
          </cell>
        </row>
        <row r="73">
          <cell r="C73" t="str">
            <v>MAIDALPUR</v>
          </cell>
          <cell r="D73">
            <v>4.7</v>
          </cell>
        </row>
        <row r="74">
          <cell r="C74" t="str">
            <v>MALKANGIRI</v>
          </cell>
          <cell r="D74">
            <v>4.5</v>
          </cell>
        </row>
        <row r="75">
          <cell r="C75" t="str">
            <v>NAYAGARH</v>
          </cell>
          <cell r="D75">
            <v>2.6</v>
          </cell>
        </row>
        <row r="76">
          <cell r="C76" t="str">
            <v>BHOGARAI</v>
          </cell>
          <cell r="D76">
            <v>3.6</v>
          </cell>
        </row>
        <row r="77">
          <cell r="C77" t="str">
            <v>BALIGUDA</v>
          </cell>
          <cell r="D77">
            <v>4.25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zoomScale="145" zoomScaleNormal="145" workbookViewId="0">
      <selection activeCell="F4" sqref="F4"/>
    </sheetView>
  </sheetViews>
  <sheetFormatPr defaultRowHeight="18.95" customHeight="1"/>
  <cols>
    <col min="1" max="1" width="4.85546875" style="16" customWidth="1"/>
    <col min="2" max="2" width="10.5703125" style="10" bestFit="1" customWidth="1"/>
    <col min="3" max="3" width="7.28515625" style="11" bestFit="1" customWidth="1"/>
    <col min="4" max="4" width="5.42578125" style="12" bestFit="1" customWidth="1"/>
    <col min="5" max="5" width="18.85546875" style="12" customWidth="1"/>
    <col min="6" max="6" width="4.85546875" style="12" customWidth="1"/>
    <col min="7" max="7" width="5.5703125" style="13" bestFit="1" customWidth="1"/>
    <col min="8" max="8" width="7" style="14" customWidth="1"/>
    <col min="9" max="9" width="7" style="8" bestFit="1" customWidth="1"/>
    <col min="10" max="10" width="9" style="8" customWidth="1"/>
    <col min="11" max="11" width="6.7109375" style="8" bestFit="1" customWidth="1"/>
    <col min="12" max="12" width="7.5703125" style="32" customWidth="1"/>
    <col min="13" max="13" width="6.7109375" style="8" customWidth="1"/>
    <col min="14" max="14" width="9.140625" style="8"/>
    <col min="15" max="15" width="6.85546875" style="8" bestFit="1" customWidth="1"/>
    <col min="16" max="16" width="10.5703125" style="8" customWidth="1"/>
    <col min="17" max="17" width="0" style="8" hidden="1" customWidth="1"/>
    <col min="18" max="16384" width="9.140625" style="8"/>
  </cols>
  <sheetData>
    <row r="1" spans="1:17" s="6" customFormat="1" ht="18.95" customHeight="1">
      <c r="A1" s="39" t="s">
        <v>0</v>
      </c>
      <c r="B1" s="40"/>
      <c r="C1" s="41"/>
      <c r="D1" s="41"/>
      <c r="E1" s="41"/>
      <c r="F1" s="22"/>
      <c r="N1" s="37" t="s">
        <v>12</v>
      </c>
    </row>
    <row r="2" spans="1:17" s="6" customFormat="1" ht="18.95" customHeight="1">
      <c r="A2" s="42" t="s">
        <v>21</v>
      </c>
      <c r="B2" s="43"/>
      <c r="C2" s="41"/>
      <c r="D2" s="41"/>
      <c r="E2" s="41"/>
      <c r="F2" s="22"/>
      <c r="N2" s="37" t="s">
        <v>114</v>
      </c>
    </row>
    <row r="3" spans="1:17" s="6" customFormat="1" ht="18.95" customHeight="1">
      <c r="A3" s="44" t="s">
        <v>22</v>
      </c>
      <c r="B3" s="45"/>
      <c r="C3" s="41"/>
      <c r="D3" s="41"/>
      <c r="E3" s="46"/>
      <c r="F3" s="23"/>
      <c r="N3" s="37" t="s">
        <v>11</v>
      </c>
    </row>
    <row r="4" spans="1:17" s="6" customFormat="1" ht="18.95" customHeight="1">
      <c r="A4" s="44" t="s">
        <v>23</v>
      </c>
      <c r="B4" s="45"/>
      <c r="C4" s="41"/>
      <c r="D4" s="41"/>
      <c r="E4" s="47"/>
      <c r="F4" s="24"/>
      <c r="N4" s="37" t="s">
        <v>1</v>
      </c>
    </row>
    <row r="5" spans="1:17" s="6" customFormat="1" ht="18.95" customHeight="1">
      <c r="A5" s="30"/>
      <c r="B5" s="21"/>
      <c r="C5" s="22"/>
      <c r="D5" s="22"/>
      <c r="E5" s="22"/>
      <c r="F5" s="24"/>
      <c r="N5" s="37" t="s">
        <v>15</v>
      </c>
    </row>
    <row r="6" spans="1:17" s="6" customFormat="1" ht="18.95" customHeight="1">
      <c r="A6" s="29"/>
      <c r="B6" s="25"/>
      <c r="C6" s="26"/>
      <c r="D6" s="26"/>
      <c r="E6" s="26"/>
      <c r="F6" s="26"/>
      <c r="G6" s="27"/>
      <c r="H6" s="28"/>
    </row>
    <row r="7" spans="1:17" s="7" customFormat="1" ht="24">
      <c r="A7" s="48" t="s">
        <v>24</v>
      </c>
      <c r="B7" s="49" t="s">
        <v>5</v>
      </c>
      <c r="C7" s="50" t="s">
        <v>25</v>
      </c>
      <c r="D7" s="50" t="s">
        <v>19</v>
      </c>
      <c r="E7" s="50" t="s">
        <v>6</v>
      </c>
      <c r="F7" s="50" t="s">
        <v>26</v>
      </c>
      <c r="G7" s="51" t="s">
        <v>27</v>
      </c>
      <c r="H7" s="51" t="s">
        <v>28</v>
      </c>
      <c r="I7" s="51" t="s">
        <v>29</v>
      </c>
      <c r="J7" s="52" t="s">
        <v>30</v>
      </c>
      <c r="K7" s="52" t="s">
        <v>31</v>
      </c>
      <c r="L7" s="52" t="s">
        <v>32</v>
      </c>
      <c r="M7" s="52" t="s">
        <v>13</v>
      </c>
      <c r="N7" s="52" t="s">
        <v>33</v>
      </c>
      <c r="O7" s="52" t="s">
        <v>34</v>
      </c>
      <c r="P7" s="52" t="s">
        <v>35</v>
      </c>
      <c r="Q7" s="52" t="s">
        <v>36</v>
      </c>
    </row>
    <row r="8" spans="1:17" s="38" customFormat="1" ht="18.95" customHeight="1">
      <c r="A8" s="53">
        <v>1</v>
      </c>
      <c r="B8" s="54">
        <v>44320</v>
      </c>
      <c r="C8" s="55" t="s">
        <v>37</v>
      </c>
      <c r="D8" s="56" t="s">
        <v>20</v>
      </c>
      <c r="E8" s="55" t="s">
        <v>38</v>
      </c>
      <c r="F8" s="57" t="s">
        <v>39</v>
      </c>
      <c r="G8" s="57">
        <v>546</v>
      </c>
      <c r="H8" s="57">
        <v>18</v>
      </c>
      <c r="I8" s="57">
        <v>6308</v>
      </c>
      <c r="J8" s="58" t="s">
        <v>40</v>
      </c>
      <c r="K8" s="58" t="s">
        <v>40</v>
      </c>
      <c r="L8" s="58" t="s">
        <v>40</v>
      </c>
      <c r="M8" s="59">
        <v>30</v>
      </c>
      <c r="N8" s="59">
        <v>18630</v>
      </c>
      <c r="O8" s="59">
        <v>0</v>
      </c>
      <c r="P8" s="59">
        <f>N8+O8</f>
        <v>18630</v>
      </c>
      <c r="Q8" s="55" t="s">
        <v>41</v>
      </c>
    </row>
    <row r="9" spans="1:17" s="38" customFormat="1" ht="18.95" customHeight="1">
      <c r="A9" s="53">
        <v>2</v>
      </c>
      <c r="B9" s="54">
        <v>44320</v>
      </c>
      <c r="C9" s="55" t="s">
        <v>42</v>
      </c>
      <c r="D9" s="56" t="s">
        <v>20</v>
      </c>
      <c r="E9" s="55" t="s">
        <v>43</v>
      </c>
      <c r="F9" s="57" t="s">
        <v>44</v>
      </c>
      <c r="G9" s="57">
        <v>177</v>
      </c>
      <c r="H9" s="57">
        <v>1</v>
      </c>
      <c r="I9" s="57">
        <v>2026</v>
      </c>
      <c r="J9" s="59">
        <f>VLOOKUP(E9,'[1]SAFE CHEM INDUSTRIES'!$C:$D,2,FALSE)</f>
        <v>3.0000000000000004</v>
      </c>
      <c r="K9" s="59">
        <v>50</v>
      </c>
      <c r="L9" s="59">
        <f t="shared" ref="L9:L26" si="0">G9*2</f>
        <v>354</v>
      </c>
      <c r="M9" s="59">
        <v>30</v>
      </c>
      <c r="N9" s="59">
        <f t="shared" ref="N9:N26" si="1">I9*J9+L9+M9</f>
        <v>6462.0000000000009</v>
      </c>
      <c r="O9" s="59">
        <f t="shared" ref="O9:O26" si="2">H9*K9</f>
        <v>50</v>
      </c>
      <c r="P9" s="59">
        <f t="shared" ref="P9:P28" si="3">N9+O9</f>
        <v>6512.0000000000009</v>
      </c>
      <c r="Q9" s="55" t="s">
        <v>45</v>
      </c>
    </row>
    <row r="10" spans="1:17" s="38" customFormat="1" ht="18.95" customHeight="1">
      <c r="A10" s="53">
        <v>3</v>
      </c>
      <c r="B10" s="54">
        <v>44322</v>
      </c>
      <c r="C10" s="55" t="s">
        <v>46</v>
      </c>
      <c r="D10" s="56" t="s">
        <v>20</v>
      </c>
      <c r="E10" s="55" t="s">
        <v>47</v>
      </c>
      <c r="F10" s="57" t="s">
        <v>16</v>
      </c>
      <c r="G10" s="57">
        <v>133</v>
      </c>
      <c r="H10" s="57">
        <v>3</v>
      </c>
      <c r="I10" s="57">
        <v>1543</v>
      </c>
      <c r="J10" s="59">
        <f>VLOOKUP(E10,'[1]SAFE CHEM INDUSTRIES'!$C:$D,2,FALSE)</f>
        <v>2.9000000000000004</v>
      </c>
      <c r="K10" s="59">
        <v>50</v>
      </c>
      <c r="L10" s="59">
        <f t="shared" si="0"/>
        <v>266</v>
      </c>
      <c r="M10" s="59">
        <v>30</v>
      </c>
      <c r="N10" s="59">
        <f t="shared" si="1"/>
        <v>4770.7000000000007</v>
      </c>
      <c r="O10" s="59">
        <f t="shared" si="2"/>
        <v>150</v>
      </c>
      <c r="P10" s="59">
        <f t="shared" si="3"/>
        <v>4920.7000000000007</v>
      </c>
      <c r="Q10" s="55" t="s">
        <v>48</v>
      </c>
    </row>
    <row r="11" spans="1:17" s="38" customFormat="1" ht="18.95" customHeight="1">
      <c r="A11" s="53">
        <v>4</v>
      </c>
      <c r="B11" s="54">
        <v>44323</v>
      </c>
      <c r="C11" s="55" t="s">
        <v>49</v>
      </c>
      <c r="D11" s="56" t="s">
        <v>20</v>
      </c>
      <c r="E11" s="55" t="s">
        <v>50</v>
      </c>
      <c r="F11" s="57" t="s">
        <v>51</v>
      </c>
      <c r="G11" s="57">
        <v>63</v>
      </c>
      <c r="H11" s="57">
        <v>7</v>
      </c>
      <c r="I11" s="57">
        <v>1240</v>
      </c>
      <c r="J11" s="59">
        <f>VLOOKUP(E11,'[1]SAFE CHEM INDUSTRIES'!$C:$D,2,FALSE)</f>
        <v>2.9000000000000004</v>
      </c>
      <c r="K11" s="59">
        <v>50</v>
      </c>
      <c r="L11" s="59">
        <f t="shared" si="0"/>
        <v>126</v>
      </c>
      <c r="M11" s="59">
        <v>30</v>
      </c>
      <c r="N11" s="59">
        <f t="shared" si="1"/>
        <v>3752.0000000000005</v>
      </c>
      <c r="O11" s="59">
        <f t="shared" si="2"/>
        <v>350</v>
      </c>
      <c r="P11" s="59">
        <f t="shared" si="3"/>
        <v>4102</v>
      </c>
      <c r="Q11" s="55" t="s">
        <v>52</v>
      </c>
    </row>
    <row r="12" spans="1:17" s="38" customFormat="1" ht="18.95" customHeight="1">
      <c r="A12" s="53">
        <v>5</v>
      </c>
      <c r="B12" s="54">
        <v>44323</v>
      </c>
      <c r="C12" s="55" t="s">
        <v>53</v>
      </c>
      <c r="D12" s="56" t="s">
        <v>20</v>
      </c>
      <c r="E12" s="55" t="s">
        <v>14</v>
      </c>
      <c r="F12" s="57" t="s">
        <v>54</v>
      </c>
      <c r="G12" s="57">
        <v>248</v>
      </c>
      <c r="H12" s="57">
        <v>15</v>
      </c>
      <c r="I12" s="57">
        <v>5236</v>
      </c>
      <c r="J12" s="58" t="s">
        <v>40</v>
      </c>
      <c r="K12" s="58" t="s">
        <v>40</v>
      </c>
      <c r="L12" s="58" t="s">
        <v>40</v>
      </c>
      <c r="M12" s="59">
        <v>30</v>
      </c>
      <c r="N12" s="59">
        <v>11230</v>
      </c>
      <c r="O12" s="59">
        <v>0</v>
      </c>
      <c r="P12" s="59">
        <f t="shared" si="3"/>
        <v>11230</v>
      </c>
      <c r="Q12" s="55" t="s">
        <v>55</v>
      </c>
    </row>
    <row r="13" spans="1:17" s="38" customFormat="1" ht="18.95" customHeight="1">
      <c r="A13" s="53">
        <v>7</v>
      </c>
      <c r="B13" s="54">
        <v>44326</v>
      </c>
      <c r="C13" s="55" t="s">
        <v>56</v>
      </c>
      <c r="D13" s="56" t="s">
        <v>20</v>
      </c>
      <c r="E13" s="55" t="s">
        <v>57</v>
      </c>
      <c r="F13" s="57" t="s">
        <v>58</v>
      </c>
      <c r="G13" s="57">
        <v>351</v>
      </c>
      <c r="H13" s="57">
        <v>9</v>
      </c>
      <c r="I13" s="57">
        <v>3700</v>
      </c>
      <c r="J13" s="59">
        <f>VLOOKUP(E13,'[1]SAFE CHEM INDUSTRIES'!$C:$D,2,FALSE)</f>
        <v>2.2999999999999998</v>
      </c>
      <c r="K13" s="59">
        <v>50</v>
      </c>
      <c r="L13" s="59">
        <f t="shared" si="0"/>
        <v>702</v>
      </c>
      <c r="M13" s="59">
        <v>30</v>
      </c>
      <c r="N13" s="59">
        <f t="shared" si="1"/>
        <v>9242</v>
      </c>
      <c r="O13" s="59">
        <f t="shared" si="2"/>
        <v>450</v>
      </c>
      <c r="P13" s="59">
        <f t="shared" si="3"/>
        <v>9692</v>
      </c>
      <c r="Q13" s="55" t="s">
        <v>59</v>
      </c>
    </row>
    <row r="14" spans="1:17" s="38" customFormat="1" ht="18.95" customHeight="1">
      <c r="A14" s="53">
        <v>8</v>
      </c>
      <c r="B14" s="54">
        <v>44326</v>
      </c>
      <c r="C14" s="55" t="s">
        <v>60</v>
      </c>
      <c r="D14" s="56" t="s">
        <v>20</v>
      </c>
      <c r="E14" s="55" t="s">
        <v>61</v>
      </c>
      <c r="F14" s="57" t="s">
        <v>62</v>
      </c>
      <c r="G14" s="57">
        <v>164</v>
      </c>
      <c r="H14" s="57">
        <v>1</v>
      </c>
      <c r="I14" s="57">
        <v>1539</v>
      </c>
      <c r="J14" s="59">
        <f>VLOOKUP(E14,'[1]SAFE CHEM INDUSTRIES'!$C:$D,2,FALSE)</f>
        <v>4.5</v>
      </c>
      <c r="K14" s="59">
        <v>50</v>
      </c>
      <c r="L14" s="59">
        <f t="shared" si="0"/>
        <v>328</v>
      </c>
      <c r="M14" s="59">
        <v>30</v>
      </c>
      <c r="N14" s="59">
        <f t="shared" si="1"/>
        <v>7283.5</v>
      </c>
      <c r="O14" s="59">
        <f t="shared" si="2"/>
        <v>50</v>
      </c>
      <c r="P14" s="59">
        <f t="shared" si="3"/>
        <v>7333.5</v>
      </c>
      <c r="Q14" s="55" t="s">
        <v>63</v>
      </c>
    </row>
    <row r="15" spans="1:17" s="38" customFormat="1" ht="18.95" customHeight="1">
      <c r="A15" s="53">
        <v>9</v>
      </c>
      <c r="B15" s="54">
        <v>44327</v>
      </c>
      <c r="C15" s="55" t="s">
        <v>64</v>
      </c>
      <c r="D15" s="56" t="s">
        <v>20</v>
      </c>
      <c r="E15" s="55" t="s">
        <v>65</v>
      </c>
      <c r="F15" s="57" t="s">
        <v>66</v>
      </c>
      <c r="G15" s="57">
        <v>366</v>
      </c>
      <c r="H15" s="57">
        <v>19</v>
      </c>
      <c r="I15" s="57">
        <v>4648</v>
      </c>
      <c r="J15" s="59">
        <f>VLOOKUP(E15,'[1]SAFE CHEM INDUSTRIES'!$C:$D,2,FALSE)</f>
        <v>2.2000000000000002</v>
      </c>
      <c r="K15" s="59">
        <v>50</v>
      </c>
      <c r="L15" s="59">
        <f t="shared" si="0"/>
        <v>732</v>
      </c>
      <c r="M15" s="59">
        <v>30</v>
      </c>
      <c r="N15" s="59">
        <f t="shared" si="1"/>
        <v>10987.6</v>
      </c>
      <c r="O15" s="59">
        <f t="shared" si="2"/>
        <v>950</v>
      </c>
      <c r="P15" s="59">
        <f t="shared" si="3"/>
        <v>11937.6</v>
      </c>
      <c r="Q15" s="55" t="s">
        <v>41</v>
      </c>
    </row>
    <row r="16" spans="1:17" s="38" customFormat="1" ht="18.95" customHeight="1">
      <c r="A16" s="53">
        <v>10</v>
      </c>
      <c r="B16" s="54">
        <v>44327</v>
      </c>
      <c r="C16" s="55" t="s">
        <v>67</v>
      </c>
      <c r="D16" s="56" t="s">
        <v>20</v>
      </c>
      <c r="E16" s="55" t="s">
        <v>17</v>
      </c>
      <c r="F16" s="57" t="s">
        <v>68</v>
      </c>
      <c r="G16" s="57">
        <v>225</v>
      </c>
      <c r="H16" s="57">
        <v>6</v>
      </c>
      <c r="I16" s="57">
        <v>2215</v>
      </c>
      <c r="J16" s="59">
        <f>VLOOKUP(E16,'[1]SAFE CHEM INDUSTRIES'!$C:$D,2,FALSE)</f>
        <v>2.2000000000000002</v>
      </c>
      <c r="K16" s="59">
        <v>50</v>
      </c>
      <c r="L16" s="59">
        <f t="shared" si="0"/>
        <v>450</v>
      </c>
      <c r="M16" s="59">
        <v>30</v>
      </c>
      <c r="N16" s="59">
        <f t="shared" si="1"/>
        <v>5353</v>
      </c>
      <c r="O16" s="59">
        <f t="shared" si="2"/>
        <v>300</v>
      </c>
      <c r="P16" s="59">
        <f t="shared" si="3"/>
        <v>5653</v>
      </c>
      <c r="Q16" s="55" t="s">
        <v>69</v>
      </c>
    </row>
    <row r="17" spans="1:17" s="38" customFormat="1" ht="18.95" customHeight="1">
      <c r="A17" s="53">
        <v>11</v>
      </c>
      <c r="B17" s="54">
        <v>44328</v>
      </c>
      <c r="C17" s="55" t="s">
        <v>70</v>
      </c>
      <c r="D17" s="56" t="s">
        <v>20</v>
      </c>
      <c r="E17" s="55" t="s">
        <v>71</v>
      </c>
      <c r="F17" s="57" t="s">
        <v>72</v>
      </c>
      <c r="G17" s="57">
        <v>331</v>
      </c>
      <c r="H17" s="57">
        <v>7</v>
      </c>
      <c r="I17" s="57">
        <v>4346</v>
      </c>
      <c r="J17" s="59">
        <f>VLOOKUP(E17,'[1]SAFE CHEM INDUSTRIES'!$C:$D,2,FALSE)</f>
        <v>3.6</v>
      </c>
      <c r="K17" s="59">
        <v>50</v>
      </c>
      <c r="L17" s="59">
        <f t="shared" si="0"/>
        <v>662</v>
      </c>
      <c r="M17" s="59">
        <v>30</v>
      </c>
      <c r="N17" s="59">
        <f t="shared" si="1"/>
        <v>16337.6</v>
      </c>
      <c r="O17" s="59">
        <f t="shared" si="2"/>
        <v>350</v>
      </c>
      <c r="P17" s="59">
        <f t="shared" si="3"/>
        <v>16687.599999999999</v>
      </c>
      <c r="Q17" s="55" t="s">
        <v>73</v>
      </c>
    </row>
    <row r="18" spans="1:17" s="38" customFormat="1" ht="18.95" customHeight="1">
      <c r="A18" s="53">
        <v>13</v>
      </c>
      <c r="B18" s="54">
        <v>44328</v>
      </c>
      <c r="C18" s="55" t="s">
        <v>74</v>
      </c>
      <c r="D18" s="56" t="s">
        <v>20</v>
      </c>
      <c r="E18" s="55" t="s">
        <v>75</v>
      </c>
      <c r="F18" s="57" t="s">
        <v>76</v>
      </c>
      <c r="G18" s="57">
        <v>120</v>
      </c>
      <c r="H18" s="57">
        <v>8</v>
      </c>
      <c r="I18" s="57">
        <v>2098</v>
      </c>
      <c r="J18" s="59">
        <f>VLOOKUP(E18,'[1]SAFE CHEM INDUSTRIES'!$C:$D,2,FALSE)</f>
        <v>3.7</v>
      </c>
      <c r="K18" s="59">
        <v>50</v>
      </c>
      <c r="L18" s="59">
        <f t="shared" si="0"/>
        <v>240</v>
      </c>
      <c r="M18" s="59">
        <v>30</v>
      </c>
      <c r="N18" s="59">
        <f t="shared" si="1"/>
        <v>8032.6</v>
      </c>
      <c r="O18" s="59">
        <f t="shared" si="2"/>
        <v>400</v>
      </c>
      <c r="P18" s="59">
        <f t="shared" si="3"/>
        <v>8432.6</v>
      </c>
      <c r="Q18" s="55" t="s">
        <v>77</v>
      </c>
    </row>
    <row r="19" spans="1:17" s="38" customFormat="1" ht="18.95" customHeight="1">
      <c r="A19" s="53">
        <v>15</v>
      </c>
      <c r="B19" s="54">
        <v>44330</v>
      </c>
      <c r="C19" s="55" t="s">
        <v>78</v>
      </c>
      <c r="D19" s="56" t="s">
        <v>20</v>
      </c>
      <c r="E19" s="55" t="s">
        <v>79</v>
      </c>
      <c r="F19" s="57" t="s">
        <v>80</v>
      </c>
      <c r="G19" s="57">
        <v>136</v>
      </c>
      <c r="H19" s="57">
        <v>3</v>
      </c>
      <c r="I19" s="57">
        <v>1843</v>
      </c>
      <c r="J19" s="59">
        <f>VLOOKUP(E19,'[1]SAFE CHEM INDUSTRIES'!$C:$D,2,FALSE)</f>
        <v>3.95</v>
      </c>
      <c r="K19" s="59">
        <v>50</v>
      </c>
      <c r="L19" s="59">
        <f t="shared" si="0"/>
        <v>272</v>
      </c>
      <c r="M19" s="59">
        <v>30</v>
      </c>
      <c r="N19" s="59">
        <f t="shared" si="1"/>
        <v>7581.85</v>
      </c>
      <c r="O19" s="59">
        <f t="shared" si="2"/>
        <v>150</v>
      </c>
      <c r="P19" s="59">
        <f t="shared" si="3"/>
        <v>7731.85</v>
      </c>
      <c r="Q19" s="55" t="s">
        <v>81</v>
      </c>
    </row>
    <row r="20" spans="1:17" s="38" customFormat="1" ht="18.95" customHeight="1">
      <c r="A20" s="53">
        <v>17</v>
      </c>
      <c r="B20" s="54">
        <v>44333</v>
      </c>
      <c r="C20" s="55" t="s">
        <v>82</v>
      </c>
      <c r="D20" s="56" t="s">
        <v>20</v>
      </c>
      <c r="E20" s="55" t="s">
        <v>83</v>
      </c>
      <c r="F20" s="57" t="s">
        <v>84</v>
      </c>
      <c r="G20" s="57">
        <v>184</v>
      </c>
      <c r="H20" s="57">
        <v>8</v>
      </c>
      <c r="I20" s="57">
        <v>2275</v>
      </c>
      <c r="J20" s="59">
        <f>VLOOKUP(E20,'[1]SAFE CHEM INDUSTRIES'!$C:$D,2,FALSE)</f>
        <v>3.95</v>
      </c>
      <c r="K20" s="59">
        <v>50</v>
      </c>
      <c r="L20" s="59">
        <f t="shared" si="0"/>
        <v>368</v>
      </c>
      <c r="M20" s="59">
        <v>30</v>
      </c>
      <c r="N20" s="59">
        <f t="shared" si="1"/>
        <v>9384.25</v>
      </c>
      <c r="O20" s="59">
        <f t="shared" si="2"/>
        <v>400</v>
      </c>
      <c r="P20" s="59">
        <f t="shared" si="3"/>
        <v>9784.25</v>
      </c>
      <c r="Q20" s="55" t="s">
        <v>85</v>
      </c>
    </row>
    <row r="21" spans="1:17" s="38" customFormat="1" ht="18.95" customHeight="1">
      <c r="A21" s="53">
        <v>18</v>
      </c>
      <c r="B21" s="54">
        <v>44334</v>
      </c>
      <c r="C21" s="55" t="s">
        <v>86</v>
      </c>
      <c r="D21" s="56" t="s">
        <v>20</v>
      </c>
      <c r="E21" s="55" t="s">
        <v>18</v>
      </c>
      <c r="F21" s="57" t="s">
        <v>87</v>
      </c>
      <c r="G21" s="57">
        <v>330</v>
      </c>
      <c r="H21" s="57">
        <v>3</v>
      </c>
      <c r="I21" s="57">
        <v>3162</v>
      </c>
      <c r="J21" s="59">
        <f>VLOOKUP(E21,'[1]SAFE CHEM INDUSTRIES'!$C:$D,2,FALSE)</f>
        <v>3.9000000000000004</v>
      </c>
      <c r="K21" s="59">
        <v>50</v>
      </c>
      <c r="L21" s="59">
        <f t="shared" si="0"/>
        <v>660</v>
      </c>
      <c r="M21" s="59">
        <v>30</v>
      </c>
      <c r="N21" s="59">
        <f t="shared" si="1"/>
        <v>13021.800000000001</v>
      </c>
      <c r="O21" s="59">
        <f t="shared" si="2"/>
        <v>150</v>
      </c>
      <c r="P21" s="59">
        <f t="shared" si="3"/>
        <v>13171.800000000001</v>
      </c>
      <c r="Q21" s="55" t="s">
        <v>88</v>
      </c>
    </row>
    <row r="22" spans="1:17" s="38" customFormat="1" ht="18.95" customHeight="1">
      <c r="A22" s="53">
        <v>20</v>
      </c>
      <c r="B22" s="54">
        <v>44335</v>
      </c>
      <c r="C22" s="55" t="s">
        <v>89</v>
      </c>
      <c r="D22" s="56" t="s">
        <v>20</v>
      </c>
      <c r="E22" s="55" t="s">
        <v>90</v>
      </c>
      <c r="F22" s="57" t="s">
        <v>91</v>
      </c>
      <c r="G22" s="57">
        <v>272</v>
      </c>
      <c r="H22" s="57"/>
      <c r="I22" s="57">
        <v>2435</v>
      </c>
      <c r="J22" s="59">
        <f>VLOOKUP(E22,'[1]SAFE CHEM INDUSTRIES'!$C:$D,2,FALSE)</f>
        <v>3.5000000000000004</v>
      </c>
      <c r="K22" s="59">
        <v>50</v>
      </c>
      <c r="L22" s="59">
        <f t="shared" si="0"/>
        <v>544</v>
      </c>
      <c r="M22" s="59">
        <v>30</v>
      </c>
      <c r="N22" s="59">
        <f t="shared" si="1"/>
        <v>9096.5000000000018</v>
      </c>
      <c r="O22" s="59">
        <f t="shared" si="2"/>
        <v>0</v>
      </c>
      <c r="P22" s="59">
        <f t="shared" si="3"/>
        <v>9096.5000000000018</v>
      </c>
      <c r="Q22" s="55" t="s">
        <v>92</v>
      </c>
    </row>
    <row r="23" spans="1:17" s="38" customFormat="1" ht="18.95" customHeight="1">
      <c r="A23" s="53">
        <v>21</v>
      </c>
      <c r="B23" s="54">
        <v>44340</v>
      </c>
      <c r="C23" s="55" t="s">
        <v>93</v>
      </c>
      <c r="D23" s="56" t="s">
        <v>20</v>
      </c>
      <c r="E23" s="55" t="s">
        <v>94</v>
      </c>
      <c r="F23" s="57" t="s">
        <v>95</v>
      </c>
      <c r="G23" s="57">
        <v>388</v>
      </c>
      <c r="H23" s="57">
        <v>12</v>
      </c>
      <c r="I23" s="57">
        <v>4086</v>
      </c>
      <c r="J23" s="59">
        <f>VLOOKUP(E23,'[1]SAFE CHEM INDUSTRIES'!$C:$D,2,FALSE)</f>
        <v>2.4</v>
      </c>
      <c r="K23" s="59">
        <v>50</v>
      </c>
      <c r="L23" s="59">
        <f t="shared" si="0"/>
        <v>776</v>
      </c>
      <c r="M23" s="59">
        <v>30</v>
      </c>
      <c r="N23" s="59">
        <f t="shared" si="1"/>
        <v>10612.4</v>
      </c>
      <c r="O23" s="59">
        <f t="shared" si="2"/>
        <v>600</v>
      </c>
      <c r="P23" s="59">
        <f t="shared" si="3"/>
        <v>11212.4</v>
      </c>
      <c r="Q23" s="55" t="s">
        <v>96</v>
      </c>
    </row>
    <row r="24" spans="1:17" s="38" customFormat="1" ht="18.95" customHeight="1">
      <c r="A24" s="53">
        <v>23</v>
      </c>
      <c r="B24" s="54">
        <v>44340</v>
      </c>
      <c r="C24" s="55" t="s">
        <v>97</v>
      </c>
      <c r="D24" s="56" t="s">
        <v>20</v>
      </c>
      <c r="E24" s="55" t="s">
        <v>98</v>
      </c>
      <c r="F24" s="57" t="s">
        <v>99</v>
      </c>
      <c r="G24" s="57">
        <v>276</v>
      </c>
      <c r="H24" s="57">
        <v>19</v>
      </c>
      <c r="I24" s="57">
        <v>4018</v>
      </c>
      <c r="J24" s="59">
        <f>VLOOKUP(E24,'[1]SAFE CHEM INDUSTRIES'!$C:$D,2,FALSE)</f>
        <v>2.9</v>
      </c>
      <c r="K24" s="59">
        <v>50</v>
      </c>
      <c r="L24" s="59">
        <f t="shared" si="0"/>
        <v>552</v>
      </c>
      <c r="M24" s="59">
        <v>30</v>
      </c>
      <c r="N24" s="59">
        <f t="shared" si="1"/>
        <v>12234.199999999999</v>
      </c>
      <c r="O24" s="59">
        <f t="shared" si="2"/>
        <v>950</v>
      </c>
      <c r="P24" s="59">
        <f t="shared" si="3"/>
        <v>13184.199999999999</v>
      </c>
      <c r="Q24" s="55" t="s">
        <v>100</v>
      </c>
    </row>
    <row r="25" spans="1:17" s="38" customFormat="1" ht="18.95" customHeight="1">
      <c r="A25" s="53">
        <v>24</v>
      </c>
      <c r="B25" s="54">
        <v>44343</v>
      </c>
      <c r="C25" s="55" t="s">
        <v>101</v>
      </c>
      <c r="D25" s="56" t="s">
        <v>20</v>
      </c>
      <c r="E25" s="55" t="s">
        <v>102</v>
      </c>
      <c r="F25" s="57" t="s">
        <v>103</v>
      </c>
      <c r="G25" s="57">
        <v>172</v>
      </c>
      <c r="H25" s="57"/>
      <c r="I25" s="57">
        <v>1662</v>
      </c>
      <c r="J25" s="59">
        <f>VLOOKUP(E25,'[1]SAFE CHEM INDUSTRIES'!$C:$D,2,FALSE)</f>
        <v>4.6999999999999993</v>
      </c>
      <c r="K25" s="59">
        <v>50</v>
      </c>
      <c r="L25" s="59">
        <f t="shared" si="0"/>
        <v>344</v>
      </c>
      <c r="M25" s="59">
        <v>30</v>
      </c>
      <c r="N25" s="59">
        <f t="shared" si="1"/>
        <v>8185.3999999999987</v>
      </c>
      <c r="O25" s="59">
        <f t="shared" si="2"/>
        <v>0</v>
      </c>
      <c r="P25" s="59">
        <f t="shared" si="3"/>
        <v>8185.3999999999987</v>
      </c>
      <c r="Q25" s="55" t="s">
        <v>104</v>
      </c>
    </row>
    <row r="26" spans="1:17" s="38" customFormat="1" ht="18.95" customHeight="1">
      <c r="A26" s="53">
        <v>25</v>
      </c>
      <c r="B26" s="54">
        <v>44343</v>
      </c>
      <c r="C26" s="55" t="s">
        <v>105</v>
      </c>
      <c r="D26" s="56" t="s">
        <v>20</v>
      </c>
      <c r="E26" s="55" t="s">
        <v>106</v>
      </c>
      <c r="F26" s="57">
        <v>37</v>
      </c>
      <c r="G26" s="57">
        <v>98</v>
      </c>
      <c r="H26" s="57">
        <v>10</v>
      </c>
      <c r="I26" s="57">
        <v>1680</v>
      </c>
      <c r="J26" s="59">
        <f>VLOOKUP(E26,'[1]SAFE CHEM INDUSTRIES'!$C:$D,2,FALSE)</f>
        <v>3.95</v>
      </c>
      <c r="K26" s="59">
        <v>50</v>
      </c>
      <c r="L26" s="59">
        <f t="shared" si="0"/>
        <v>196</v>
      </c>
      <c r="M26" s="59">
        <v>30</v>
      </c>
      <c r="N26" s="59">
        <f t="shared" si="1"/>
        <v>6862</v>
      </c>
      <c r="O26" s="59">
        <f t="shared" si="2"/>
        <v>500</v>
      </c>
      <c r="P26" s="59">
        <f t="shared" si="3"/>
        <v>7362</v>
      </c>
      <c r="Q26" s="55" t="s">
        <v>107</v>
      </c>
    </row>
    <row r="27" spans="1:17" s="38" customFormat="1" ht="18.95" customHeight="1">
      <c r="A27" s="53">
        <v>26</v>
      </c>
      <c r="B27" s="54">
        <v>44343</v>
      </c>
      <c r="C27" s="55" t="s">
        <v>108</v>
      </c>
      <c r="D27" s="56" t="s">
        <v>20</v>
      </c>
      <c r="E27" s="55" t="s">
        <v>109</v>
      </c>
      <c r="F27" s="57" t="s">
        <v>110</v>
      </c>
      <c r="G27" s="57">
        <v>707</v>
      </c>
      <c r="H27" s="57">
        <v>20</v>
      </c>
      <c r="I27" s="57">
        <v>7760</v>
      </c>
      <c r="J27" s="58" t="s">
        <v>40</v>
      </c>
      <c r="K27" s="58" t="s">
        <v>40</v>
      </c>
      <c r="L27" s="58" t="s">
        <v>40</v>
      </c>
      <c r="M27" s="59">
        <v>30</v>
      </c>
      <c r="N27" s="59">
        <v>18630</v>
      </c>
      <c r="O27" s="59">
        <v>0</v>
      </c>
      <c r="P27" s="59">
        <f t="shared" si="3"/>
        <v>18630</v>
      </c>
      <c r="Q27" s="55" t="s">
        <v>88</v>
      </c>
    </row>
    <row r="28" spans="1:17" s="38" customFormat="1" ht="18.95" customHeight="1">
      <c r="A28" s="53">
        <v>27</v>
      </c>
      <c r="B28" s="54">
        <v>44343</v>
      </c>
      <c r="C28" s="55" t="s">
        <v>111</v>
      </c>
      <c r="D28" s="56" t="s">
        <v>20</v>
      </c>
      <c r="E28" s="55" t="s">
        <v>14</v>
      </c>
      <c r="F28" s="57" t="s">
        <v>112</v>
      </c>
      <c r="G28" s="57">
        <v>277</v>
      </c>
      <c r="H28" s="57">
        <v>7</v>
      </c>
      <c r="I28" s="57">
        <v>4977</v>
      </c>
      <c r="J28" s="58" t="s">
        <v>40</v>
      </c>
      <c r="K28" s="58" t="s">
        <v>40</v>
      </c>
      <c r="L28" s="58" t="s">
        <v>40</v>
      </c>
      <c r="M28" s="59">
        <v>30</v>
      </c>
      <c r="N28" s="59">
        <v>11230</v>
      </c>
      <c r="O28" s="59">
        <v>0</v>
      </c>
      <c r="P28" s="59">
        <f t="shared" si="3"/>
        <v>11230</v>
      </c>
      <c r="Q28" s="55" t="s">
        <v>55</v>
      </c>
    </row>
    <row r="29" spans="1:17" s="38" customFormat="1" ht="18.95" customHeight="1">
      <c r="A29" s="65" t="s">
        <v>113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0">
        <f>ROUND(SUM(P8:P28),0)</f>
        <v>214719</v>
      </c>
      <c r="Q29" s="61"/>
    </row>
    <row r="30" spans="1:17" s="38" customFormat="1" ht="18.95" customHeight="1">
      <c r="A30" s="62"/>
      <c r="B30" s="63"/>
      <c r="C30" s="62"/>
      <c r="D30" s="62"/>
      <c r="E30" s="62"/>
      <c r="F30" s="62">
        <f>SUM(F8:F28)</f>
        <v>37</v>
      </c>
      <c r="G30" s="61">
        <f>SUM(G8:G28)</f>
        <v>5564</v>
      </c>
      <c r="H30" s="61">
        <f>SUM(H8:H28)</f>
        <v>176</v>
      </c>
      <c r="I30" s="62">
        <f>SUM(I8:I28)</f>
        <v>68797</v>
      </c>
      <c r="J30" s="64"/>
      <c r="K30" s="64"/>
      <c r="L30" s="64"/>
      <c r="M30" s="64"/>
      <c r="N30" s="64"/>
      <c r="O30" s="64"/>
      <c r="P30" s="64"/>
      <c r="Q30" s="62"/>
    </row>
    <row r="31" spans="1:17" s="7" customFormat="1" ht="18.95" customHeight="1">
      <c r="A31" s="66" t="s">
        <v>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7" s="7" customFormat="1" ht="18.95" customHeight="1">
      <c r="A32" s="67" t="s">
        <v>10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2" s="7" customFormat="1" ht="18.95" customHeight="1">
      <c r="A33" s="35"/>
      <c r="B33" s="18"/>
      <c r="C33" s="33"/>
      <c r="D33" s="33"/>
      <c r="E33" s="33"/>
      <c r="F33" s="33"/>
      <c r="G33" s="33"/>
      <c r="H33" s="34"/>
      <c r="I33" s="36"/>
      <c r="J33" s="36"/>
      <c r="K33" s="36"/>
      <c r="L33" s="31"/>
    </row>
    <row r="35" spans="1:12" ht="18.95" customHeight="1">
      <c r="A35" s="15" t="s">
        <v>8</v>
      </c>
    </row>
    <row r="36" spans="1:12" ht="18.95" customHeight="1">
      <c r="A36" s="9"/>
    </row>
    <row r="37" spans="1:12" ht="18.95" customHeight="1">
      <c r="A37" s="9"/>
    </row>
    <row r="38" spans="1:12" ht="18.95" customHeight="1">
      <c r="A38" s="15" t="s">
        <v>9</v>
      </c>
    </row>
  </sheetData>
  <sortState ref="B7:M60">
    <sortCondition ref="B7:B60"/>
    <sortCondition ref="C7:C60"/>
  </sortState>
  <mergeCells count="3">
    <mergeCell ref="A29:O29"/>
    <mergeCell ref="A31:P31"/>
    <mergeCell ref="A32:P32"/>
  </mergeCells>
  <conditionalFormatting sqref="C1:C4">
    <cfRule type="duplicateValues" dxfId="23" priority="25" stopIfTrue="1"/>
  </conditionalFormatting>
  <conditionalFormatting sqref="C7:C28 C30">
    <cfRule type="duplicateValues" dxfId="22" priority="23"/>
  </conditionalFormatting>
  <conditionalFormatting sqref="B7">
    <cfRule type="duplicateValues" dxfId="21" priority="22"/>
  </conditionalFormatting>
  <conditionalFormatting sqref="K7:M7 I7">
    <cfRule type="duplicateValues" dxfId="20" priority="21"/>
  </conditionalFormatting>
  <conditionalFormatting sqref="C7">
    <cfRule type="duplicateValues" dxfId="19" priority="19"/>
    <cfRule type="duplicateValues" dxfId="18" priority="20"/>
  </conditionalFormatting>
  <conditionalFormatting sqref="C7">
    <cfRule type="duplicateValues" dxfId="17" priority="18"/>
  </conditionalFormatting>
  <conditionalFormatting sqref="C7">
    <cfRule type="duplicateValues" dxfId="16" priority="17" stopIfTrue="1"/>
  </conditionalFormatting>
  <conditionalFormatting sqref="C7">
    <cfRule type="duplicateValues" dxfId="15" priority="16"/>
  </conditionalFormatting>
  <conditionalFormatting sqref="C7">
    <cfRule type="duplicateValues" dxfId="14" priority="15"/>
  </conditionalFormatting>
  <conditionalFormatting sqref="C7">
    <cfRule type="duplicateValues" dxfId="13" priority="14"/>
  </conditionalFormatting>
  <conditionalFormatting sqref="C7">
    <cfRule type="duplicateValues" dxfId="12" priority="13" stopIfTrue="1"/>
  </conditionalFormatting>
  <conditionalFormatting sqref="C7">
    <cfRule type="duplicateValues" dxfId="11" priority="7" stopIfTrue="1"/>
    <cfRule type="duplicateValues" dxfId="10" priority="8" stopIfTrue="1"/>
    <cfRule type="duplicateValues" dxfId="9" priority="9" stopIfTrue="1"/>
    <cfRule type="duplicateValues" dxfId="8" priority="10" stopIfTrue="1"/>
    <cfRule type="duplicateValues" dxfId="7" priority="11" stopIfTrue="1"/>
    <cfRule type="duplicateValues" dxfId="6" priority="12" stopIfTrue="1"/>
  </conditionalFormatting>
  <conditionalFormatting sqref="C7">
    <cfRule type="duplicateValues" dxfId="5" priority="3" stopIfTrue="1"/>
    <cfRule type="duplicateValues" dxfId="4" priority="4" stopIfTrue="1"/>
    <cfRule type="duplicateValues" dxfId="3" priority="5" stopIfTrue="1"/>
    <cfRule type="duplicateValues" dxfId="2" priority="6" stopIfTrue="1"/>
  </conditionalFormatting>
  <conditionalFormatting sqref="F7">
    <cfRule type="duplicateValues" dxfId="1" priority="2" stopIfTrue="1"/>
  </conditionalFormatting>
  <conditionalFormatting sqref="F7">
    <cfRule type="duplicateValues" dxfId="0" priority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32"/>
    <dataValidation type="custom" allowBlank="1" showInputMessage="1" showErrorMessage="1" sqref="A3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2021-06-09T00:39:42Z</cp:lastPrinted>
  <dcterms:created xsi:type="dcterms:W3CDTF">2010-04-08T11:28:01Z</dcterms:created>
  <dcterms:modified xsi:type="dcterms:W3CDTF">2021-06-09T00:40:05Z</dcterms:modified>
</cp:coreProperties>
</file>