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2" i="1"/>
  <c r="F32"/>
  <c r="J30"/>
  <c r="H30"/>
  <c r="J29"/>
  <c r="H29"/>
  <c r="J28"/>
  <c r="I28"/>
  <c r="L28" s="1"/>
  <c r="H28"/>
  <c r="J27"/>
  <c r="H27"/>
  <c r="J26"/>
  <c r="H26"/>
  <c r="I26" s="1"/>
  <c r="L26" s="1"/>
  <c r="J25"/>
  <c r="H25"/>
  <c r="J24"/>
  <c r="I24"/>
  <c r="L24" s="1"/>
  <c r="H24"/>
  <c r="J23"/>
  <c r="H23"/>
  <c r="J22"/>
  <c r="H22"/>
  <c r="I22" s="1"/>
  <c r="L22" s="1"/>
  <c r="J21"/>
  <c r="H21"/>
  <c r="J20"/>
  <c r="H20"/>
  <c r="J19"/>
  <c r="H19"/>
  <c r="J18"/>
  <c r="I18"/>
  <c r="L18" s="1"/>
  <c r="H18"/>
  <c r="J17"/>
  <c r="H17"/>
  <c r="J16"/>
  <c r="H16"/>
  <c r="I16" s="1"/>
  <c r="J15"/>
  <c r="H15"/>
  <c r="J14"/>
  <c r="I14"/>
  <c r="L14" s="1"/>
  <c r="H14"/>
  <c r="J13"/>
  <c r="H13"/>
  <c r="J12"/>
  <c r="H12"/>
  <c r="I12" s="1"/>
  <c r="L12" s="1"/>
  <c r="J11"/>
  <c r="H11"/>
  <c r="J10"/>
  <c r="I10"/>
  <c r="L10" s="1"/>
  <c r="H10"/>
  <c r="J9"/>
  <c r="H9"/>
  <c r="J8"/>
  <c r="H8"/>
  <c r="J7"/>
  <c r="H7"/>
  <c r="J6"/>
  <c r="I6"/>
  <c r="L6" s="1"/>
  <c r="H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J5"/>
  <c r="H5"/>
  <c r="A5"/>
  <c r="J4"/>
  <c r="H4"/>
  <c r="I4" s="1"/>
  <c r="L16" l="1"/>
  <c r="L4"/>
  <c r="I5"/>
  <c r="L5" s="1"/>
  <c r="I7"/>
  <c r="L7" s="1"/>
  <c r="I9"/>
  <c r="L9" s="1"/>
  <c r="I11"/>
  <c r="L11" s="1"/>
  <c r="I13"/>
  <c r="L13" s="1"/>
  <c r="I15"/>
  <c r="L15" s="1"/>
  <c r="I17"/>
  <c r="L17" s="1"/>
  <c r="I19"/>
  <c r="L19" s="1"/>
  <c r="I21"/>
  <c r="L21" s="1"/>
  <c r="I23"/>
  <c r="L23" s="1"/>
  <c r="I25"/>
  <c r="L25" s="1"/>
  <c r="I27"/>
  <c r="L27" s="1"/>
  <c r="I29"/>
  <c r="L29" s="1"/>
  <c r="I8"/>
  <c r="L8" s="1"/>
  <c r="I20"/>
  <c r="L20" s="1"/>
  <c r="I30"/>
  <c r="L30" s="1"/>
  <c r="L31" l="1"/>
</calcChain>
</file>

<file path=xl/sharedStrings.xml><?xml version="1.0" encoding="utf-8"?>
<sst xmlns="http://schemas.openxmlformats.org/spreadsheetml/2006/main" count="154" uniqueCount="125">
  <si>
    <t>05/9/2024</t>
  </si>
  <si>
    <t>4745</t>
  </si>
  <si>
    <t>26/9/2024</t>
  </si>
  <si>
    <t>9656</t>
  </si>
  <si>
    <t>8204</t>
  </si>
  <si>
    <t>25/9/2024</t>
  </si>
  <si>
    <t>5469</t>
  </si>
  <si>
    <t>9546/9551</t>
  </si>
  <si>
    <t>24/9/2024</t>
  </si>
  <si>
    <t>9132</t>
  </si>
  <si>
    <t>5486</t>
  </si>
  <si>
    <t>21/9/2024</t>
  </si>
  <si>
    <t>8999</t>
  </si>
  <si>
    <t>819</t>
  </si>
  <si>
    <t>186</t>
  </si>
  <si>
    <t>9286/8837</t>
  </si>
  <si>
    <t>20/9/2024</t>
  </si>
  <si>
    <t>8996</t>
  </si>
  <si>
    <t>12/9/2024</t>
  </si>
  <si>
    <t>8449</t>
  </si>
  <si>
    <t>9051</t>
  </si>
  <si>
    <t>19/9/2024</t>
  </si>
  <si>
    <t>8979/5288</t>
  </si>
  <si>
    <t>8968/8857</t>
  </si>
  <si>
    <t>8970</t>
  </si>
  <si>
    <t>16/9/2024</t>
  </si>
  <si>
    <t>8648/37/116/682/130/656/704</t>
  </si>
  <si>
    <t>10/9/2024</t>
  </si>
  <si>
    <t>4994</t>
  </si>
  <si>
    <t>8369</t>
  </si>
  <si>
    <t>06/9/2024</t>
  </si>
  <si>
    <t>8292</t>
  </si>
  <si>
    <t>8191</t>
  </si>
  <si>
    <t>8149</t>
  </si>
  <si>
    <t>2622</t>
  </si>
  <si>
    <t>8313</t>
  </si>
  <si>
    <t>8215/5054</t>
  </si>
  <si>
    <t>18/9/2024</t>
  </si>
  <si>
    <t>8597/8579/8529/8607/5099</t>
  </si>
  <si>
    <t>Thanking you for your business.
PRAGATI LOGISTICS</t>
  </si>
  <si>
    <t>Kindly, verify &amp; confirm within 7 days, else GST will be filed by 20th October, 2024. 
GST to be paid by Consignor under Reverse Charge Mechanism(RCM) as per GST.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</si>
  <si>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</si>
  <si>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</si>
  <si>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</si>
  <si>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</si>
  <si>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</si>
  <si>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</si>
  <si>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</si>
  <si>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</si>
  <si>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</si>
  <si>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</si>
  <si>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</si>
  <si>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</si>
  <si>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PARTY NAME</t>
  </si>
  <si>
    <t>PL/JA/13218</t>
  </si>
  <si>
    <t>NUAPADA</t>
  </si>
  <si>
    <t>ARNIT TRADERS</t>
  </si>
  <si>
    <t>PL/JA/13251</t>
  </si>
  <si>
    <t>CHIKITI</t>
  </si>
  <si>
    <t>DIVINE LIGHT INDUSTRIES</t>
  </si>
  <si>
    <t>PL/JA/13253</t>
  </si>
  <si>
    <t>ASKA          </t>
  </si>
  <si>
    <t>MAHALAXMI TRADING</t>
  </si>
  <si>
    <t>PL/JA/13343</t>
  </si>
  <si>
    <t>MAYURBHANJ</t>
  </si>
  <si>
    <t>SUBSIDIARY POLICE CANTEEN</t>
  </si>
  <si>
    <t>PL/JA/13363</t>
  </si>
  <si>
    <t>RAJGANGPUR    </t>
  </si>
  <si>
    <t>AJANTA STORE</t>
  </si>
  <si>
    <t>PL/JA/13379</t>
  </si>
  <si>
    <t>BARBIL</t>
  </si>
  <si>
    <t>KANAK DHARA AGENCIES</t>
  </si>
  <si>
    <t>PL/JA/13558</t>
  </si>
  <si>
    <t>TITILAGARH</t>
  </si>
  <si>
    <t>SSHYAMJI TRADERS</t>
  </si>
  <si>
    <t>PL/JA/13581</t>
  </si>
  <si>
    <t>KANTABANJI</t>
  </si>
  <si>
    <t>SHARMA TRADERS</t>
  </si>
  <si>
    <t>PL/JA/13730</t>
  </si>
  <si>
    <t>KANAKDHARA AGENCIES</t>
  </si>
  <si>
    <t>PL/JA/13991</t>
  </si>
  <si>
    <t>PL/JA/14128</t>
  </si>
  <si>
    <t>JALESWAR</t>
  </si>
  <si>
    <t>BALAJI DISTRIBUTORS</t>
  </si>
  <si>
    <t>PL/JA/14185</t>
  </si>
  <si>
    <t>PL/JA/14187</t>
  </si>
  <si>
    <t>UMERKOT</t>
  </si>
  <si>
    <t>SUBHAM ENTERPRISES</t>
  </si>
  <si>
    <t>PL/JA/14189</t>
  </si>
  <si>
    <t>MALKANGIRI</t>
  </si>
  <si>
    <t>SURANA GENERAL STORE</t>
  </si>
  <si>
    <t>PL/JA/14193</t>
  </si>
  <si>
    <t>NABARANGPUR</t>
  </si>
  <si>
    <t>SRI SWATI ENTERPRISES</t>
  </si>
  <si>
    <t>PL/JA/14396</t>
  </si>
  <si>
    <t xml:space="preserve">SUBSIDIARY POLICE CANTEEN </t>
  </si>
  <si>
    <t>PL/JA/14399</t>
  </si>
  <si>
    <t>JUNAGARH</t>
  </si>
  <si>
    <t>LAXMINARAYAN KIRANA STORE</t>
  </si>
  <si>
    <t>PL/JA/14511</t>
  </si>
  <si>
    <t>PL/JA/14512</t>
  </si>
  <si>
    <t>PL/JA/14513</t>
  </si>
  <si>
    <t>JEYPORE</t>
  </si>
  <si>
    <t>SHAKTI TRADERS</t>
  </si>
  <si>
    <t>PL/JA/14525</t>
  </si>
  <si>
    <t>BALASORE</t>
  </si>
  <si>
    <t>MADAN MOHAN MARKETING</t>
  </si>
  <si>
    <t>PL/JA/14758</t>
  </si>
  <si>
    <t>KEONJHAR</t>
  </si>
  <si>
    <t>DASH ASSOCIATE</t>
  </si>
  <si>
    <t>PL/JA/14786</t>
  </si>
  <si>
    <t>PARADEEP</t>
  </si>
  <si>
    <t>CISF UNIT PPT</t>
  </si>
  <si>
    <t>PL/JA/14788</t>
  </si>
  <si>
    <t>BHAWANIPATNA</t>
  </si>
  <si>
    <t>JITRAM JAIN AND SONS</t>
  </si>
  <si>
    <t>PL/JA/14864</t>
  </si>
  <si>
    <t>BARIPADA</t>
  </si>
  <si>
    <t>SURYA DISTRIBUTORS</t>
  </si>
  <si>
    <t>PL/JA/14871</t>
  </si>
  <si>
    <t>PL/JA/14903</t>
  </si>
  <si>
    <t>(RUPEES ONE LAKH THREE THOUSAND SIX HUNDRED THIRTY THREE ONLY)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</si>
  <si>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</si>
  <si>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</si>
  <si>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 xml:space="preserve">Bill Date: 30/09/2024
Bill No : 22493
Total Amount: 103633.00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</si>
</sst>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 wrapText="1"/>
    </xf>
    <xf numFmtId="0" fontId="1" fillId="2" borderId="19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 wrapText="1"/>
    </xf>
    <xf numFmtId="2" fontId="1" fillId="2" borderId="20" xfId="0" applyNumberFormat="1" applyFont="1" applyFill="1" applyBorder="1" applyAlignment="1">
      <alignment horizontal="center"/>
    </xf>
    <xf numFmtId="2" fontId="1" fillId="2" borderId="21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5" xfId="0" applyNumberFormat="1" applyFont="1" applyFill="1" applyBorder="1"/>
    <xf numFmtId="0" fontId="0" fillId="2" borderId="5" xfId="0" applyNumberFormat="1" applyFont="1" applyFill="1" applyBorder="1" applyAlignment="1">
      <alignment wrapText="1"/>
    </xf>
    <xf numFmtId="2" fontId="0" fillId="2" borderId="5" xfId="0" applyNumberFormat="1" applyFont="1" applyFill="1" applyBorder="1"/>
    <xf numFmtId="2" fontId="0" fillId="2" borderId="18" xfId="0" applyNumberFormat="1" applyFont="1" applyFill="1" applyBorder="1"/>
    <xf numFmtId="0" fontId="0" fillId="2" borderId="15" xfId="0" applyNumberFormat="1" applyFont="1" applyFill="1" applyBorder="1"/>
    <xf numFmtId="0" fontId="0" fillId="2" borderId="9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/>
    <xf numFmtId="2" fontId="0" fillId="2" borderId="10" xfId="0" applyNumberFormat="1" applyFont="1" applyFill="1" applyBorder="1"/>
    <xf numFmtId="0" fontId="0" fillId="2" borderId="9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0" fillId="2" borderId="10" xfId="0" applyNumberFormat="1" applyFont="1" applyFill="1" applyBorder="1" applyAlignment="1">
      <alignment vertical="center"/>
    </xf>
    <xf numFmtId="0" fontId="0" fillId="2" borderId="15" xfId="0" applyNumberFormat="1" applyFont="1" applyFill="1" applyBorder="1" applyAlignment="1">
      <alignment vertical="center"/>
    </xf>
    <xf numFmtId="2" fontId="1" fillId="2" borderId="13" xfId="0" applyNumberFormat="1" applyFont="1" applyFill="1" applyBorder="1" applyAlignment="1">
      <alignment horizontal="right" vertical="center"/>
    </xf>
    <xf numFmtId="0" fontId="0" fillId="2" borderId="16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5" xfId="0" applyNumberFormat="1" applyFont="1" applyFill="1" applyBorder="1" applyAlignment="1">
      <alignment horizontal="center"/>
    </xf>
    <xf numFmtId="2" fontId="0" fillId="2" borderId="0" xfId="0" applyNumberFormat="1" applyFont="1" applyFill="1"/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horizontal="right" vertical="center"/>
    </xf>
    <xf numFmtId="0" fontId="1" fillId="2" borderId="1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466724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33974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          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      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         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       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    </v>
          </cell>
          <cell r="C50">
            <v>3.55</v>
          </cell>
        </row>
        <row r="51">
          <cell r="B51" t="str">
            <v>RAJGANGPUR    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topLeftCell="A22" workbookViewId="0">
      <selection activeCell="P47" sqref="P47:P48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1.7109375" style="2" bestFit="1" customWidth="1"/>
    <col min="4" max="4" width="15.28515625" style="2" customWidth="1"/>
    <col min="5" max="5" width="16.140625" style="2" bestFit="1" customWidth="1"/>
    <col min="6" max="6" width="5.42578125" style="2" bestFit="1" customWidth="1"/>
    <col min="7" max="7" width="8.28515625" style="2" bestFit="1" customWidth="1"/>
    <col min="8" max="8" width="7.7109375" style="2" customWidth="1"/>
    <col min="9" max="10" width="8.42578125" style="2" customWidth="1"/>
    <col min="11" max="11" width="7.85546875" style="2" customWidth="1"/>
    <col min="12" max="12" width="9.5703125" style="2" bestFit="1" customWidth="1"/>
    <col min="13" max="13" width="29.28515625" style="1" bestFit="1" customWidth="1"/>
    <col min="14" max="14" width="9.5703125" style="2" bestFit="1" customWidth="1"/>
    <col min="15" max="16384" width="9.140625" style="2"/>
  </cols>
  <sheetData>
    <row r="1" spans="1:18" ht="90" customHeight="1">
      <c r="A1" s="45"/>
      <c r="B1" s="46"/>
      <c r="C1" s="46"/>
      <c r="D1" s="46"/>
      <c r="E1" s="46"/>
      <c r="F1" s="46"/>
      <c r="G1" s="46"/>
      <c r="H1" s="46"/>
      <c r="I1" s="39" t="s">
        <v>122</v>
      </c>
      <c r="J1" s="40"/>
      <c r="K1" s="40"/>
      <c r="L1" s="41"/>
    </row>
    <row r="2" spans="1:18" s="3" customFormat="1" ht="95.25" customHeight="1" thickBot="1">
      <c r="A2" s="47" t="s">
        <v>123</v>
      </c>
      <c r="B2" s="48"/>
      <c r="C2" s="48"/>
      <c r="D2" s="48"/>
      <c r="E2" s="48"/>
      <c r="F2" s="48"/>
      <c r="G2" s="48"/>
      <c r="H2" s="49"/>
      <c r="I2" s="42" t="s">
        <v>124</v>
      </c>
      <c r="J2" s="43"/>
      <c r="K2" s="43"/>
      <c r="L2" s="44"/>
      <c r="N2" s="4"/>
    </row>
    <row r="3" spans="1:18" ht="15" customHeight="1" thickBot="1">
      <c r="A3" s="5" t="s">
        <v>41</v>
      </c>
      <c r="B3" s="6" t="s">
        <v>42</v>
      </c>
      <c r="C3" s="6" t="s">
        <v>43</v>
      </c>
      <c r="D3" s="7" t="s">
        <v>44</v>
      </c>
      <c r="E3" s="6" t="s">
        <v>45</v>
      </c>
      <c r="F3" s="6" t="s">
        <v>46</v>
      </c>
      <c r="G3" s="6" t="s">
        <v>47</v>
      </c>
      <c r="H3" s="8" t="s">
        <v>48</v>
      </c>
      <c r="I3" s="8" t="s">
        <v>49</v>
      </c>
      <c r="J3" s="8" t="s">
        <v>50</v>
      </c>
      <c r="K3" s="8" t="s">
        <v>51</v>
      </c>
      <c r="L3" s="9" t="s">
        <v>52</v>
      </c>
      <c r="M3" s="10" t="s">
        <v>53</v>
      </c>
      <c r="Q3" s="3"/>
      <c r="R3" s="3"/>
    </row>
    <row r="4" spans="1:18">
      <c r="A4" s="11">
        <v>1</v>
      </c>
      <c r="B4" s="12" t="s">
        <v>0</v>
      </c>
      <c r="C4" s="12" t="s">
        <v>54</v>
      </c>
      <c r="D4" s="13" t="s">
        <v>1</v>
      </c>
      <c r="E4" s="12" t="s">
        <v>55</v>
      </c>
      <c r="F4" s="12">
        <v>120</v>
      </c>
      <c r="G4" s="12">
        <v>3000</v>
      </c>
      <c r="H4" s="14">
        <f>VLOOKUP(E4,[1]Sheet2!$B$3:$C$78,2,FALSE)</f>
        <v>3.7</v>
      </c>
      <c r="I4" s="14">
        <f>G4*H4*20%</f>
        <v>2220</v>
      </c>
      <c r="J4" s="14">
        <f>F4*10</f>
        <v>1200</v>
      </c>
      <c r="K4" s="14">
        <v>35</v>
      </c>
      <c r="L4" s="15">
        <f>G4*H4+I4+J4+K4</f>
        <v>14555</v>
      </c>
      <c r="M4" s="16" t="s">
        <v>56</v>
      </c>
    </row>
    <row r="5" spans="1:18">
      <c r="A5" s="17">
        <f>A4+1</f>
        <v>2</v>
      </c>
      <c r="B5" s="18" t="s">
        <v>0</v>
      </c>
      <c r="C5" s="18" t="s">
        <v>57</v>
      </c>
      <c r="D5" s="19" t="s">
        <v>33</v>
      </c>
      <c r="E5" s="18" t="s">
        <v>58</v>
      </c>
      <c r="F5" s="18">
        <v>13</v>
      </c>
      <c r="G5" s="18">
        <v>173</v>
      </c>
      <c r="H5" s="20">
        <f>VLOOKUP(E5,[1]Sheet2!$B$3:$C$78,2,FALSE)</f>
        <v>3.5</v>
      </c>
      <c r="I5" s="20">
        <f t="shared" ref="I5:I30" si="0">G5*H5*20%</f>
        <v>121.10000000000001</v>
      </c>
      <c r="J5" s="20">
        <f t="shared" ref="J5:J30" si="1">F5*10</f>
        <v>130</v>
      </c>
      <c r="K5" s="20">
        <v>35</v>
      </c>
      <c r="L5" s="21">
        <f t="shared" ref="L5:L30" si="2">G5*H5+I5+J5+K5</f>
        <v>891.6</v>
      </c>
      <c r="M5" s="16" t="s">
        <v>59</v>
      </c>
    </row>
    <row r="6" spans="1:18">
      <c r="A6" s="17">
        <f t="shared" ref="A6:A30" si="3">A5+1</f>
        <v>3</v>
      </c>
      <c r="B6" s="18" t="s">
        <v>0</v>
      </c>
      <c r="C6" s="18" t="s">
        <v>60</v>
      </c>
      <c r="D6" s="19" t="s">
        <v>32</v>
      </c>
      <c r="E6" s="18" t="s">
        <v>61</v>
      </c>
      <c r="F6" s="18">
        <v>10</v>
      </c>
      <c r="G6" s="18">
        <v>112</v>
      </c>
      <c r="H6" s="20">
        <f>VLOOKUP(E6,[1]Sheet2!$B$3:$C$78,2,FALSE)</f>
        <v>1.68</v>
      </c>
      <c r="I6" s="20">
        <f t="shared" si="0"/>
        <v>37.631999999999998</v>
      </c>
      <c r="J6" s="20">
        <f t="shared" si="1"/>
        <v>100</v>
      </c>
      <c r="K6" s="20">
        <v>35</v>
      </c>
      <c r="L6" s="21">
        <f t="shared" si="2"/>
        <v>360.79200000000003</v>
      </c>
      <c r="M6" s="16" t="s">
        <v>62</v>
      </c>
    </row>
    <row r="7" spans="1:18">
      <c r="A7" s="17">
        <f t="shared" si="3"/>
        <v>4</v>
      </c>
      <c r="B7" s="18" t="s">
        <v>30</v>
      </c>
      <c r="C7" s="18" t="s">
        <v>63</v>
      </c>
      <c r="D7" s="19" t="s">
        <v>35</v>
      </c>
      <c r="E7" s="18" t="s">
        <v>64</v>
      </c>
      <c r="F7" s="18">
        <v>35</v>
      </c>
      <c r="G7" s="18">
        <v>708</v>
      </c>
      <c r="H7" s="20">
        <f>VLOOKUP(E7,[1]Sheet2!$B$3:$C$78,2,FALSE)</f>
        <v>2</v>
      </c>
      <c r="I7" s="20">
        <f t="shared" si="0"/>
        <v>283.2</v>
      </c>
      <c r="J7" s="20">
        <f t="shared" si="1"/>
        <v>350</v>
      </c>
      <c r="K7" s="20">
        <v>35</v>
      </c>
      <c r="L7" s="21">
        <f t="shared" si="2"/>
        <v>2084.1999999999998</v>
      </c>
      <c r="M7" s="16" t="s">
        <v>65</v>
      </c>
    </row>
    <row r="8" spans="1:18">
      <c r="A8" s="17">
        <f t="shared" si="3"/>
        <v>5</v>
      </c>
      <c r="B8" s="18" t="s">
        <v>30</v>
      </c>
      <c r="C8" s="18" t="s">
        <v>66</v>
      </c>
      <c r="D8" s="19" t="s">
        <v>31</v>
      </c>
      <c r="E8" s="18" t="s">
        <v>67</v>
      </c>
      <c r="F8" s="18">
        <v>42</v>
      </c>
      <c r="G8" s="18">
        <v>651</v>
      </c>
      <c r="H8" s="20">
        <f>VLOOKUP(E8,[1]Sheet2!$B$3:$C$78,2,FALSE)</f>
        <v>2</v>
      </c>
      <c r="I8" s="20">
        <f t="shared" si="0"/>
        <v>260.40000000000003</v>
      </c>
      <c r="J8" s="20">
        <f t="shared" si="1"/>
        <v>420</v>
      </c>
      <c r="K8" s="20">
        <v>35</v>
      </c>
      <c r="L8" s="21">
        <f t="shared" si="2"/>
        <v>2017.4</v>
      </c>
      <c r="M8" s="16" t="s">
        <v>68</v>
      </c>
    </row>
    <row r="9" spans="1:18">
      <c r="A9" s="17">
        <f t="shared" si="3"/>
        <v>6</v>
      </c>
      <c r="B9" s="18" t="s">
        <v>30</v>
      </c>
      <c r="C9" s="18" t="s">
        <v>69</v>
      </c>
      <c r="D9" s="19" t="s">
        <v>34</v>
      </c>
      <c r="E9" s="18" t="s">
        <v>70</v>
      </c>
      <c r="F9" s="18">
        <v>69</v>
      </c>
      <c r="G9" s="18">
        <v>1234</v>
      </c>
      <c r="H9" s="20">
        <f>VLOOKUP(E9,[1]Sheet2!$B$3:$C$78,2,FALSE)</f>
        <v>2.23</v>
      </c>
      <c r="I9" s="20">
        <f t="shared" si="0"/>
        <v>550.36400000000003</v>
      </c>
      <c r="J9" s="20">
        <f t="shared" si="1"/>
        <v>690</v>
      </c>
      <c r="K9" s="20">
        <v>35</v>
      </c>
      <c r="L9" s="21">
        <f t="shared" si="2"/>
        <v>4027.1840000000002</v>
      </c>
      <c r="M9" s="16" t="s">
        <v>71</v>
      </c>
    </row>
    <row r="10" spans="1:18">
      <c r="A10" s="17">
        <f t="shared" si="3"/>
        <v>7</v>
      </c>
      <c r="B10" s="18" t="s">
        <v>27</v>
      </c>
      <c r="C10" s="18" t="s">
        <v>72</v>
      </c>
      <c r="D10" s="19" t="s">
        <v>29</v>
      </c>
      <c r="E10" s="18" t="s">
        <v>73</v>
      </c>
      <c r="F10" s="18">
        <v>96</v>
      </c>
      <c r="G10" s="18">
        <v>1572</v>
      </c>
      <c r="H10" s="20">
        <f>VLOOKUP(E10,[1]Sheet2!$B$3:$C$78,2,FALSE)</f>
        <v>3.17</v>
      </c>
      <c r="I10" s="20">
        <f t="shared" si="0"/>
        <v>996.64800000000002</v>
      </c>
      <c r="J10" s="20">
        <f t="shared" si="1"/>
        <v>960</v>
      </c>
      <c r="K10" s="20">
        <v>35</v>
      </c>
      <c r="L10" s="21">
        <f t="shared" si="2"/>
        <v>6974.8879999999999</v>
      </c>
      <c r="M10" s="16" t="s">
        <v>74</v>
      </c>
    </row>
    <row r="11" spans="1:18">
      <c r="A11" s="17">
        <f t="shared" si="3"/>
        <v>8</v>
      </c>
      <c r="B11" s="18" t="s">
        <v>27</v>
      </c>
      <c r="C11" s="18" t="s">
        <v>75</v>
      </c>
      <c r="D11" s="19" t="s">
        <v>28</v>
      </c>
      <c r="E11" s="18" t="s">
        <v>76</v>
      </c>
      <c r="F11" s="18">
        <v>42</v>
      </c>
      <c r="G11" s="18">
        <v>816</v>
      </c>
      <c r="H11" s="20">
        <f>VLOOKUP(E11,[1]Sheet2!$B$3:$C$78,2,FALSE)</f>
        <v>2.54</v>
      </c>
      <c r="I11" s="20">
        <f t="shared" si="0"/>
        <v>414.52800000000002</v>
      </c>
      <c r="J11" s="20">
        <f t="shared" si="1"/>
        <v>420</v>
      </c>
      <c r="K11" s="20">
        <v>35</v>
      </c>
      <c r="L11" s="21">
        <f t="shared" si="2"/>
        <v>2942.1679999999997</v>
      </c>
      <c r="M11" s="16" t="s">
        <v>77</v>
      </c>
    </row>
    <row r="12" spans="1:18">
      <c r="A12" s="17">
        <f t="shared" si="3"/>
        <v>9</v>
      </c>
      <c r="B12" s="18" t="s">
        <v>18</v>
      </c>
      <c r="C12" s="18" t="s">
        <v>78</v>
      </c>
      <c r="D12" s="19" t="s">
        <v>19</v>
      </c>
      <c r="E12" s="18" t="s">
        <v>70</v>
      </c>
      <c r="F12" s="18">
        <v>67</v>
      </c>
      <c r="G12" s="18">
        <v>928</v>
      </c>
      <c r="H12" s="20">
        <f>VLOOKUP(E12,[1]Sheet2!$B$3:$C$78,2,FALSE)</f>
        <v>2.23</v>
      </c>
      <c r="I12" s="20">
        <f t="shared" si="0"/>
        <v>413.88800000000003</v>
      </c>
      <c r="J12" s="20">
        <f t="shared" si="1"/>
        <v>670</v>
      </c>
      <c r="K12" s="20">
        <v>35</v>
      </c>
      <c r="L12" s="21">
        <f t="shared" si="2"/>
        <v>3188.328</v>
      </c>
      <c r="M12" s="16" t="s">
        <v>79</v>
      </c>
    </row>
    <row r="13" spans="1:18" s="3" customFormat="1" ht="33" customHeight="1">
      <c r="A13" s="22">
        <f t="shared" si="3"/>
        <v>10</v>
      </c>
      <c r="B13" s="23" t="s">
        <v>25</v>
      </c>
      <c r="C13" s="23" t="s">
        <v>80</v>
      </c>
      <c r="D13" s="24" t="s">
        <v>26</v>
      </c>
      <c r="E13" s="23" t="s">
        <v>67</v>
      </c>
      <c r="F13" s="23">
        <v>76</v>
      </c>
      <c r="G13" s="23">
        <v>1366</v>
      </c>
      <c r="H13" s="25">
        <f>VLOOKUP(E13,[1]Sheet2!$B$3:$C$78,2,FALSE)</f>
        <v>2</v>
      </c>
      <c r="I13" s="25">
        <f t="shared" si="0"/>
        <v>546.4</v>
      </c>
      <c r="J13" s="25">
        <f t="shared" si="1"/>
        <v>760</v>
      </c>
      <c r="K13" s="25">
        <v>35</v>
      </c>
      <c r="L13" s="26">
        <f t="shared" si="2"/>
        <v>4073.4</v>
      </c>
      <c r="M13" s="27" t="s">
        <v>68</v>
      </c>
    </row>
    <row r="14" spans="1:18" ht="30">
      <c r="A14" s="17">
        <f t="shared" si="3"/>
        <v>11</v>
      </c>
      <c r="B14" s="23" t="s">
        <v>37</v>
      </c>
      <c r="C14" s="23" t="s">
        <v>81</v>
      </c>
      <c r="D14" s="24" t="s">
        <v>38</v>
      </c>
      <c r="E14" s="23" t="s">
        <v>82</v>
      </c>
      <c r="F14" s="23">
        <v>55</v>
      </c>
      <c r="G14" s="23">
        <v>602</v>
      </c>
      <c r="H14" s="25">
        <f>VLOOKUP(E14,[1]Sheet2!$B$3:$C$78,2,FALSE)</f>
        <v>2.5</v>
      </c>
      <c r="I14" s="25">
        <f t="shared" si="0"/>
        <v>301</v>
      </c>
      <c r="J14" s="25">
        <f t="shared" si="1"/>
        <v>550</v>
      </c>
      <c r="K14" s="25">
        <v>35</v>
      </c>
      <c r="L14" s="26">
        <f t="shared" si="2"/>
        <v>2391</v>
      </c>
      <c r="M14" s="27" t="s">
        <v>83</v>
      </c>
    </row>
    <row r="15" spans="1:18">
      <c r="A15" s="17">
        <f t="shared" si="3"/>
        <v>12</v>
      </c>
      <c r="B15" s="18" t="s">
        <v>21</v>
      </c>
      <c r="C15" s="18" t="s">
        <v>84</v>
      </c>
      <c r="D15" s="19" t="s">
        <v>24</v>
      </c>
      <c r="E15" s="18" t="s">
        <v>76</v>
      </c>
      <c r="F15" s="18">
        <v>77</v>
      </c>
      <c r="G15" s="18">
        <v>2064</v>
      </c>
      <c r="H15" s="20">
        <f>VLOOKUP(E15,[1]Sheet2!$B$3:$C$78,2,FALSE)</f>
        <v>2.54</v>
      </c>
      <c r="I15" s="20">
        <f t="shared" si="0"/>
        <v>1048.5120000000002</v>
      </c>
      <c r="J15" s="20">
        <f t="shared" si="1"/>
        <v>770</v>
      </c>
      <c r="K15" s="20">
        <v>35</v>
      </c>
      <c r="L15" s="21">
        <f t="shared" si="2"/>
        <v>7096.0720000000001</v>
      </c>
      <c r="M15" s="16" t="s">
        <v>77</v>
      </c>
    </row>
    <row r="16" spans="1:18">
      <c r="A16" s="17">
        <f t="shared" si="3"/>
        <v>13</v>
      </c>
      <c r="B16" s="18" t="s">
        <v>21</v>
      </c>
      <c r="C16" s="18" t="s">
        <v>85</v>
      </c>
      <c r="D16" s="19" t="s">
        <v>23</v>
      </c>
      <c r="E16" s="18" t="s">
        <v>86</v>
      </c>
      <c r="F16" s="18">
        <v>78</v>
      </c>
      <c r="G16" s="18">
        <v>1818</v>
      </c>
      <c r="H16" s="20">
        <f>VLOOKUP(E16,[1]Sheet2!$B$3:$C$78,2,FALSE)</f>
        <v>3.99</v>
      </c>
      <c r="I16" s="20">
        <f t="shared" si="0"/>
        <v>1450.7640000000001</v>
      </c>
      <c r="J16" s="20">
        <f t="shared" si="1"/>
        <v>780</v>
      </c>
      <c r="K16" s="20">
        <v>35</v>
      </c>
      <c r="L16" s="21">
        <f t="shared" si="2"/>
        <v>9519.5840000000007</v>
      </c>
      <c r="M16" s="16" t="s">
        <v>87</v>
      </c>
    </row>
    <row r="17" spans="1:13">
      <c r="A17" s="17">
        <f t="shared" si="3"/>
        <v>14</v>
      </c>
      <c r="B17" s="18" t="s">
        <v>21</v>
      </c>
      <c r="C17" s="18" t="s">
        <v>88</v>
      </c>
      <c r="D17" s="19" t="s">
        <v>36</v>
      </c>
      <c r="E17" s="18" t="s">
        <v>89</v>
      </c>
      <c r="F17" s="18">
        <v>34</v>
      </c>
      <c r="G17" s="18">
        <v>608</v>
      </c>
      <c r="H17" s="20">
        <f>VLOOKUP(E17,[1]Sheet2!$B$3:$C$78,2,FALSE)</f>
        <v>4.8</v>
      </c>
      <c r="I17" s="20">
        <f t="shared" si="0"/>
        <v>583.68000000000006</v>
      </c>
      <c r="J17" s="20">
        <f t="shared" si="1"/>
        <v>340</v>
      </c>
      <c r="K17" s="20">
        <v>35</v>
      </c>
      <c r="L17" s="21">
        <f t="shared" si="2"/>
        <v>3877.08</v>
      </c>
      <c r="M17" s="16" t="s">
        <v>90</v>
      </c>
    </row>
    <row r="18" spans="1:13">
      <c r="A18" s="17">
        <f t="shared" si="3"/>
        <v>15</v>
      </c>
      <c r="B18" s="18" t="s">
        <v>21</v>
      </c>
      <c r="C18" s="18" t="s">
        <v>91</v>
      </c>
      <c r="D18" s="19" t="s">
        <v>22</v>
      </c>
      <c r="E18" s="18" t="s">
        <v>92</v>
      </c>
      <c r="F18" s="18">
        <v>55</v>
      </c>
      <c r="G18" s="18">
        <v>594</v>
      </c>
      <c r="H18" s="20">
        <f>VLOOKUP(E18,[1]Sheet2!$B$3:$C$78,2,FALSE)</f>
        <v>3.84</v>
      </c>
      <c r="I18" s="20">
        <f t="shared" si="0"/>
        <v>456.19200000000001</v>
      </c>
      <c r="J18" s="20">
        <f t="shared" si="1"/>
        <v>550</v>
      </c>
      <c r="K18" s="20">
        <v>35</v>
      </c>
      <c r="L18" s="21">
        <f t="shared" si="2"/>
        <v>3322.152</v>
      </c>
      <c r="M18" s="16" t="s">
        <v>93</v>
      </c>
    </row>
    <row r="19" spans="1:13">
      <c r="A19" s="17">
        <f t="shared" si="3"/>
        <v>16</v>
      </c>
      <c r="B19" s="18" t="s">
        <v>16</v>
      </c>
      <c r="C19" s="18" t="s">
        <v>94</v>
      </c>
      <c r="D19" s="19" t="s">
        <v>20</v>
      </c>
      <c r="E19" s="18" t="s">
        <v>64</v>
      </c>
      <c r="F19" s="18">
        <v>103</v>
      </c>
      <c r="G19" s="18">
        <v>2105</v>
      </c>
      <c r="H19" s="20">
        <f>VLOOKUP(E19,[1]Sheet2!$B$3:$C$78,2,FALSE)</f>
        <v>2</v>
      </c>
      <c r="I19" s="20">
        <f t="shared" si="0"/>
        <v>842</v>
      </c>
      <c r="J19" s="20">
        <f t="shared" si="1"/>
        <v>1030</v>
      </c>
      <c r="K19" s="20">
        <v>35</v>
      </c>
      <c r="L19" s="21">
        <f t="shared" si="2"/>
        <v>6117</v>
      </c>
      <c r="M19" s="16" t="s">
        <v>95</v>
      </c>
    </row>
    <row r="20" spans="1:13">
      <c r="A20" s="17">
        <f t="shared" si="3"/>
        <v>17</v>
      </c>
      <c r="B20" s="18" t="s">
        <v>16</v>
      </c>
      <c r="C20" s="18" t="s">
        <v>96</v>
      </c>
      <c r="D20" s="19" t="s">
        <v>17</v>
      </c>
      <c r="E20" s="18" t="s">
        <v>97</v>
      </c>
      <c r="F20" s="18">
        <v>37</v>
      </c>
      <c r="G20" s="18">
        <v>752</v>
      </c>
      <c r="H20" s="20">
        <f>VLOOKUP(E20,[1]Sheet2!$B$3:$C$78,2,FALSE)</f>
        <v>3.47</v>
      </c>
      <c r="I20" s="20">
        <f t="shared" si="0"/>
        <v>521.88800000000003</v>
      </c>
      <c r="J20" s="20">
        <f t="shared" si="1"/>
        <v>370</v>
      </c>
      <c r="K20" s="20">
        <v>35</v>
      </c>
      <c r="L20" s="21">
        <f t="shared" si="2"/>
        <v>3536.328</v>
      </c>
      <c r="M20" s="16" t="s">
        <v>98</v>
      </c>
    </row>
    <row r="21" spans="1:13">
      <c r="A21" s="17">
        <f t="shared" si="3"/>
        <v>18</v>
      </c>
      <c r="B21" s="18" t="s">
        <v>11</v>
      </c>
      <c r="C21" s="18" t="s">
        <v>99</v>
      </c>
      <c r="D21" s="19" t="s">
        <v>15</v>
      </c>
      <c r="E21" s="18" t="s">
        <v>70</v>
      </c>
      <c r="F21" s="18">
        <v>48</v>
      </c>
      <c r="G21" s="18">
        <v>950</v>
      </c>
      <c r="H21" s="20">
        <f>VLOOKUP(E21,[1]Sheet2!$B$3:$C$78,2,FALSE)</f>
        <v>2.23</v>
      </c>
      <c r="I21" s="20">
        <f t="shared" si="0"/>
        <v>423.70000000000005</v>
      </c>
      <c r="J21" s="20">
        <f t="shared" si="1"/>
        <v>480</v>
      </c>
      <c r="K21" s="20">
        <v>35</v>
      </c>
      <c r="L21" s="21">
        <f t="shared" si="2"/>
        <v>3057.2</v>
      </c>
      <c r="M21" s="16" t="s">
        <v>71</v>
      </c>
    </row>
    <row r="22" spans="1:13">
      <c r="A22" s="17">
        <f t="shared" si="3"/>
        <v>19</v>
      </c>
      <c r="B22" s="18" t="s">
        <v>11</v>
      </c>
      <c r="C22" s="18" t="s">
        <v>100</v>
      </c>
      <c r="D22" s="19" t="s">
        <v>14</v>
      </c>
      <c r="E22" s="18" t="s">
        <v>92</v>
      </c>
      <c r="F22" s="18">
        <v>14</v>
      </c>
      <c r="G22" s="18">
        <v>285</v>
      </c>
      <c r="H22" s="20">
        <f>VLOOKUP(E22,[1]Sheet2!$B$3:$C$78,2,FALSE)</f>
        <v>3.84</v>
      </c>
      <c r="I22" s="20">
        <f t="shared" si="0"/>
        <v>218.88</v>
      </c>
      <c r="J22" s="20">
        <f t="shared" si="1"/>
        <v>140</v>
      </c>
      <c r="K22" s="20">
        <v>35</v>
      </c>
      <c r="L22" s="21">
        <f t="shared" si="2"/>
        <v>1488.2799999999997</v>
      </c>
      <c r="M22" s="16" t="s">
        <v>93</v>
      </c>
    </row>
    <row r="23" spans="1:13">
      <c r="A23" s="17">
        <f t="shared" si="3"/>
        <v>20</v>
      </c>
      <c r="B23" s="18" t="s">
        <v>11</v>
      </c>
      <c r="C23" s="18" t="s">
        <v>101</v>
      </c>
      <c r="D23" s="19" t="s">
        <v>13</v>
      </c>
      <c r="E23" s="18" t="s">
        <v>102</v>
      </c>
      <c r="F23" s="18">
        <v>15</v>
      </c>
      <c r="G23" s="18">
        <v>300</v>
      </c>
      <c r="H23" s="20">
        <f>VLOOKUP(E23,[1]Sheet2!$B$3:$C$78,2,FALSE)</f>
        <v>3.68</v>
      </c>
      <c r="I23" s="20">
        <f t="shared" si="0"/>
        <v>220.8</v>
      </c>
      <c r="J23" s="20">
        <f t="shared" si="1"/>
        <v>150</v>
      </c>
      <c r="K23" s="20">
        <v>35</v>
      </c>
      <c r="L23" s="21">
        <f t="shared" si="2"/>
        <v>1509.8</v>
      </c>
      <c r="M23" s="16" t="s">
        <v>103</v>
      </c>
    </row>
    <row r="24" spans="1:13">
      <c r="A24" s="17">
        <f t="shared" si="3"/>
        <v>21</v>
      </c>
      <c r="B24" s="18" t="s">
        <v>11</v>
      </c>
      <c r="C24" s="18" t="s">
        <v>104</v>
      </c>
      <c r="D24" s="19" t="s">
        <v>12</v>
      </c>
      <c r="E24" s="18" t="s">
        <v>105</v>
      </c>
      <c r="F24" s="18">
        <v>127</v>
      </c>
      <c r="G24" s="18">
        <v>2542</v>
      </c>
      <c r="H24" s="20">
        <f>VLOOKUP(E24,[1]Sheet2!$B$3:$C$78,2,FALSE)</f>
        <v>1.59</v>
      </c>
      <c r="I24" s="20">
        <f t="shared" si="0"/>
        <v>808.35600000000011</v>
      </c>
      <c r="J24" s="20">
        <f t="shared" si="1"/>
        <v>1270</v>
      </c>
      <c r="K24" s="20">
        <v>35</v>
      </c>
      <c r="L24" s="21">
        <f t="shared" si="2"/>
        <v>6155.1360000000004</v>
      </c>
      <c r="M24" s="16" t="s">
        <v>106</v>
      </c>
    </row>
    <row r="25" spans="1:13">
      <c r="A25" s="17">
        <f t="shared" si="3"/>
        <v>22</v>
      </c>
      <c r="B25" s="18" t="s">
        <v>8</v>
      </c>
      <c r="C25" s="18" t="s">
        <v>107</v>
      </c>
      <c r="D25" s="19" t="s">
        <v>10</v>
      </c>
      <c r="E25" s="18" t="s">
        <v>108</v>
      </c>
      <c r="F25" s="18">
        <v>74</v>
      </c>
      <c r="G25" s="18">
        <v>1139</v>
      </c>
      <c r="H25" s="20">
        <f>VLOOKUP(E25,[1]Sheet2!$B$3:$C$78,2,FALSE)</f>
        <v>1.56</v>
      </c>
      <c r="I25" s="20">
        <f t="shared" si="0"/>
        <v>355.36800000000005</v>
      </c>
      <c r="J25" s="20">
        <f t="shared" si="1"/>
        <v>740</v>
      </c>
      <c r="K25" s="20">
        <v>35</v>
      </c>
      <c r="L25" s="21">
        <f t="shared" si="2"/>
        <v>2907.2080000000001</v>
      </c>
      <c r="M25" s="16" t="s">
        <v>109</v>
      </c>
    </row>
    <row r="26" spans="1:13">
      <c r="A26" s="17">
        <f t="shared" si="3"/>
        <v>23</v>
      </c>
      <c r="B26" s="18" t="s">
        <v>8</v>
      </c>
      <c r="C26" s="18" t="s">
        <v>110</v>
      </c>
      <c r="D26" s="19" t="s">
        <v>9</v>
      </c>
      <c r="E26" s="18" t="s">
        <v>111</v>
      </c>
      <c r="F26" s="18">
        <v>34</v>
      </c>
      <c r="G26" s="18">
        <v>468</v>
      </c>
      <c r="H26" s="20">
        <f>VLOOKUP(E26,[1]Sheet2!$B$3:$C$78,2,FALSE)</f>
        <v>1.56</v>
      </c>
      <c r="I26" s="20">
        <f t="shared" si="0"/>
        <v>146.01600000000002</v>
      </c>
      <c r="J26" s="20">
        <f t="shared" si="1"/>
        <v>340</v>
      </c>
      <c r="K26" s="20">
        <v>35</v>
      </c>
      <c r="L26" s="21">
        <f t="shared" si="2"/>
        <v>1251.096</v>
      </c>
      <c r="M26" s="16" t="s">
        <v>112</v>
      </c>
    </row>
    <row r="27" spans="1:13">
      <c r="A27" s="17">
        <f t="shared" si="3"/>
        <v>24</v>
      </c>
      <c r="B27" s="18" t="s">
        <v>5</v>
      </c>
      <c r="C27" s="18" t="s">
        <v>113</v>
      </c>
      <c r="D27" s="19" t="s">
        <v>7</v>
      </c>
      <c r="E27" s="18" t="s">
        <v>114</v>
      </c>
      <c r="F27" s="18">
        <v>27</v>
      </c>
      <c r="G27" s="18">
        <v>140</v>
      </c>
      <c r="H27" s="20">
        <f>VLOOKUP(E27,[1]Sheet2!$B$3:$C$78,2,FALSE)</f>
        <v>2.93</v>
      </c>
      <c r="I27" s="20">
        <f t="shared" si="0"/>
        <v>82.04000000000002</v>
      </c>
      <c r="J27" s="20">
        <f t="shared" si="1"/>
        <v>270</v>
      </c>
      <c r="K27" s="20">
        <v>35</v>
      </c>
      <c r="L27" s="21">
        <f t="shared" si="2"/>
        <v>797.24</v>
      </c>
      <c r="M27" s="16" t="s">
        <v>115</v>
      </c>
    </row>
    <row r="28" spans="1:13">
      <c r="A28" s="17">
        <f t="shared" si="3"/>
        <v>25</v>
      </c>
      <c r="B28" s="18" t="s">
        <v>5</v>
      </c>
      <c r="C28" s="18" t="s">
        <v>116</v>
      </c>
      <c r="D28" s="19" t="s">
        <v>6</v>
      </c>
      <c r="E28" s="18" t="s">
        <v>117</v>
      </c>
      <c r="F28" s="18">
        <v>113</v>
      </c>
      <c r="G28" s="18">
        <v>1685</v>
      </c>
      <c r="H28" s="20">
        <f>VLOOKUP(E28,[1]Sheet2!$B$3:$C$78,2,FALSE)</f>
        <v>1.88</v>
      </c>
      <c r="I28" s="20">
        <f t="shared" si="0"/>
        <v>633.55999999999995</v>
      </c>
      <c r="J28" s="20">
        <f t="shared" si="1"/>
        <v>1130</v>
      </c>
      <c r="K28" s="20">
        <v>35</v>
      </c>
      <c r="L28" s="21">
        <f t="shared" si="2"/>
        <v>4966.3599999999997</v>
      </c>
      <c r="M28" s="16" t="s">
        <v>118</v>
      </c>
    </row>
    <row r="29" spans="1:13">
      <c r="A29" s="17">
        <f t="shared" si="3"/>
        <v>26</v>
      </c>
      <c r="B29" s="18" t="s">
        <v>2</v>
      </c>
      <c r="C29" s="18" t="s">
        <v>119</v>
      </c>
      <c r="D29" s="19" t="s">
        <v>4</v>
      </c>
      <c r="E29" s="18" t="s">
        <v>108</v>
      </c>
      <c r="F29" s="18">
        <v>1</v>
      </c>
      <c r="G29" s="18">
        <v>3</v>
      </c>
      <c r="H29" s="20">
        <f>VLOOKUP(E29,[1]Sheet2!$B$3:$C$78,2,FALSE)</f>
        <v>1.56</v>
      </c>
      <c r="I29" s="20">
        <f t="shared" si="0"/>
        <v>0.93599999999999994</v>
      </c>
      <c r="J29" s="20">
        <f t="shared" si="1"/>
        <v>10</v>
      </c>
      <c r="K29" s="20">
        <v>35</v>
      </c>
      <c r="L29" s="21">
        <f>50*H29+I29+J29+K29</f>
        <v>123.93600000000001</v>
      </c>
      <c r="M29" s="16" t="s">
        <v>109</v>
      </c>
    </row>
    <row r="30" spans="1:13">
      <c r="A30" s="17">
        <f t="shared" si="3"/>
        <v>27</v>
      </c>
      <c r="B30" s="18" t="s">
        <v>2</v>
      </c>
      <c r="C30" s="18" t="s">
        <v>120</v>
      </c>
      <c r="D30" s="19" t="s">
        <v>3</v>
      </c>
      <c r="E30" s="18" t="s">
        <v>105</v>
      </c>
      <c r="F30" s="18">
        <v>109</v>
      </c>
      <c r="G30" s="18">
        <v>1718</v>
      </c>
      <c r="H30" s="20">
        <f>VLOOKUP(E30,[1]Sheet2!$B$3:$C$78,2,FALSE)</f>
        <v>1.59</v>
      </c>
      <c r="I30" s="20">
        <f t="shared" si="0"/>
        <v>546.32400000000007</v>
      </c>
      <c r="J30" s="20">
        <f t="shared" si="1"/>
        <v>1090</v>
      </c>
      <c r="K30" s="20">
        <v>35</v>
      </c>
      <c r="L30" s="21">
        <f t="shared" si="2"/>
        <v>4402.9440000000004</v>
      </c>
      <c r="M30" s="16" t="s">
        <v>106</v>
      </c>
    </row>
    <row r="31" spans="1:13" ht="15" customHeight="1" thickBot="1">
      <c r="A31" s="37" t="s">
        <v>121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28">
        <f>ROUND(SUM(L4:L30),0)</f>
        <v>103633</v>
      </c>
      <c r="M31" s="29"/>
    </row>
    <row r="32" spans="1:13" ht="15" customHeight="1">
      <c r="A32" s="30"/>
      <c r="B32" s="31"/>
      <c r="C32" s="31"/>
      <c r="E32" s="31"/>
      <c r="F32" s="32">
        <f>SUM(F4:F30)</f>
        <v>1571</v>
      </c>
      <c r="G32" s="32">
        <f>SUM(G4:G30)</f>
        <v>28333</v>
      </c>
      <c r="H32" s="33"/>
      <c r="I32" s="33"/>
      <c r="J32" s="33"/>
      <c r="K32" s="33"/>
      <c r="L32" s="33"/>
      <c r="M32" s="31"/>
    </row>
    <row r="33" spans="1:13" s="34" customFormat="1" ht="30" customHeight="1">
      <c r="A33" s="35" t="s">
        <v>40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s="34" customFormat="1" ht="30" customHeight="1">
      <c r="A34" s="35" t="s">
        <v>39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</sheetData>
  <mergeCells count="7">
    <mergeCell ref="A33:M33"/>
    <mergeCell ref="A34:M34"/>
    <mergeCell ref="A31:K31"/>
    <mergeCell ref="I1:L1"/>
    <mergeCell ref="I2:L2"/>
    <mergeCell ref="A1:H1"/>
    <mergeCell ref="A2:H2"/>
  </mergeCells>
  <pageMargins left="0.23622047244094491" right="0.19685039370078741" top="0.43307086614173229" bottom="0.39370078740157483" header="0.23622047244094491" footer="0.23622047244094491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2024-10-10T12:25:58Z</cp:lastPrinted>
  <dcterms:modified xsi:type="dcterms:W3CDTF">2024-10-11T12:43:36Z</dcterms:modified>
</cp:coreProperties>
</file>